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3B1C93D3-67B7-4968-B4D3-ADB752AB2A70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PR" sheetId="1" r:id="rId1"/>
    <sheet name="VR" sheetId="2" r:id="rId2"/>
    <sheet name="VP" sheetId="3" r:id="rId3"/>
  </sheets>
  <externalReferences>
    <externalReference r:id="rId4"/>
  </externalReferences>
  <calcPr calcId="181029"/>
</workbook>
</file>

<file path=xl/calcChain.xml><?xml version="1.0" encoding="utf-8"?>
<calcChain xmlns="http://schemas.openxmlformats.org/spreadsheetml/2006/main">
  <c r="G6" i="1" l="1"/>
  <c r="G57" i="1"/>
  <c r="G58" i="1"/>
  <c r="G95" i="1"/>
  <c r="G96" i="1"/>
  <c r="G97" i="1"/>
  <c r="G103" i="1"/>
  <c r="G102" i="1" s="1"/>
  <c r="G104" i="1"/>
  <c r="G93" i="1"/>
  <c r="G120" i="1" s="1"/>
  <c r="G91" i="1"/>
  <c r="G88" i="1"/>
  <c r="G87" i="1" s="1"/>
  <c r="G80" i="1"/>
  <c r="G73" i="1"/>
  <c r="G64" i="1"/>
  <c r="G65" i="1"/>
  <c r="G59" i="1"/>
  <c r="G7" i="1"/>
  <c r="G118" i="1" s="1"/>
  <c r="G77" i="2"/>
  <c r="G76" i="2"/>
  <c r="G75" i="2"/>
  <c r="G74" i="2"/>
  <c r="G6" i="2"/>
  <c r="G7" i="2"/>
  <c r="G8" i="2"/>
  <c r="G21" i="2"/>
  <c r="G22" i="2"/>
  <c r="G26" i="2"/>
  <c r="G57" i="2"/>
  <c r="G44" i="2"/>
  <c r="G65" i="2"/>
  <c r="G90" i="1" l="1"/>
  <c r="G119" i="1"/>
  <c r="F17" i="1"/>
  <c r="F13" i="1"/>
  <c r="G13" i="1" s="1"/>
  <c r="G77" i="1" l="1"/>
  <c r="G76" i="1" l="1"/>
  <c r="G117" i="1"/>
  <c r="G121" i="1" s="1"/>
  <c r="E26" i="2"/>
  <c r="E23" i="2" l="1"/>
  <c r="F27" i="2"/>
  <c r="D12" i="3" l="1"/>
  <c r="F41" i="2" l="1"/>
  <c r="F51" i="2" l="1"/>
  <c r="F50" i="2"/>
  <c r="F45" i="2"/>
  <c r="F46" i="2"/>
  <c r="F47" i="2"/>
  <c r="F48" i="2"/>
  <c r="E59" i="1" l="1"/>
  <c r="F108" i="1"/>
  <c r="F19" i="3" l="1"/>
  <c r="F8" i="3"/>
  <c r="E7" i="3"/>
  <c r="E10" i="3"/>
  <c r="E12" i="3"/>
  <c r="E22" i="3" l="1"/>
  <c r="F7" i="3"/>
  <c r="F12" i="3"/>
  <c r="D10" i="3"/>
  <c r="D7" i="3"/>
  <c r="C3" i="3"/>
  <c r="D22" i="3" l="1"/>
  <c r="F22" i="3"/>
  <c r="F92" i="1"/>
  <c r="F91" i="1" s="1"/>
  <c r="F119" i="1" s="1"/>
  <c r="E91" i="1"/>
  <c r="E119" i="1" s="1"/>
  <c r="D91" i="1"/>
  <c r="D119" i="1" l="1"/>
  <c r="E58" i="2"/>
  <c r="E57" i="2" s="1"/>
  <c r="D58" i="2"/>
  <c r="D57" i="2" s="1"/>
  <c r="F66" i="2"/>
  <c r="F67" i="2"/>
  <c r="F69" i="2"/>
  <c r="F70" i="2"/>
  <c r="F71" i="2"/>
  <c r="F62" i="2"/>
  <c r="F61" i="2" s="1"/>
  <c r="F60" i="2" s="1"/>
  <c r="F59" i="2"/>
  <c r="F58" i="2" s="1"/>
  <c r="F57" i="2" s="1"/>
  <c r="F56" i="2"/>
  <c r="F55" i="2" s="1"/>
  <c r="F54" i="2" s="1"/>
  <c r="F49" i="2"/>
  <c r="F52" i="2"/>
  <c r="F53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2" i="2"/>
  <c r="F24" i="2"/>
  <c r="F10" i="2"/>
  <c r="F11" i="2"/>
  <c r="F12" i="2"/>
  <c r="F13" i="2"/>
  <c r="F14" i="2"/>
  <c r="F15" i="2"/>
  <c r="F16" i="2"/>
  <c r="F17" i="2"/>
  <c r="F18" i="2"/>
  <c r="F19" i="2"/>
  <c r="F20" i="2"/>
  <c r="F9" i="2"/>
  <c r="E44" i="2"/>
  <c r="E43" i="2" s="1"/>
  <c r="E55" i="2"/>
  <c r="E54" i="2" s="1"/>
  <c r="E61" i="2"/>
  <c r="E60" i="2" s="1"/>
  <c r="E65" i="2"/>
  <c r="E64" i="2" s="1"/>
  <c r="E63" i="2" s="1"/>
  <c r="D65" i="2"/>
  <c r="D64" i="2" s="1"/>
  <c r="D63" i="2" s="1"/>
  <c r="D61" i="2"/>
  <c r="D60" i="2" s="1"/>
  <c r="E22" i="2"/>
  <c r="E74" i="2"/>
  <c r="E8" i="2"/>
  <c r="E7" i="2" s="1"/>
  <c r="E6" i="2" s="1"/>
  <c r="D55" i="2"/>
  <c r="D54" i="2" s="1"/>
  <c r="D44" i="2"/>
  <c r="D43" i="2" s="1"/>
  <c r="D26" i="2"/>
  <c r="D23" i="2"/>
  <c r="D74" i="2" s="1"/>
  <c r="D8" i="2"/>
  <c r="D7" i="2" s="1"/>
  <c r="D6" i="2" s="1"/>
  <c r="F106" i="1"/>
  <c r="F107" i="1"/>
  <c r="F109" i="1"/>
  <c r="F110" i="1"/>
  <c r="F112" i="1"/>
  <c r="F114" i="1"/>
  <c r="F105" i="1"/>
  <c r="F99" i="1"/>
  <c r="F101" i="1"/>
  <c r="F98" i="1"/>
  <c r="F94" i="1"/>
  <c r="F93" i="1" s="1"/>
  <c r="F90" i="1" s="1"/>
  <c r="F89" i="1"/>
  <c r="F88" i="1" s="1"/>
  <c r="F87" i="1" s="1"/>
  <c r="F82" i="1"/>
  <c r="F83" i="1"/>
  <c r="F84" i="1"/>
  <c r="F85" i="1"/>
  <c r="F86" i="1"/>
  <c r="F81" i="1"/>
  <c r="F79" i="1"/>
  <c r="F78" i="1"/>
  <c r="F67" i="1"/>
  <c r="F68" i="1"/>
  <c r="F69" i="1"/>
  <c r="F70" i="1"/>
  <c r="F71" i="1"/>
  <c r="F72" i="1"/>
  <c r="F66" i="1"/>
  <c r="F60" i="1"/>
  <c r="F29" i="1"/>
  <c r="F30" i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F40" i="1"/>
  <c r="F41" i="1"/>
  <c r="G41" i="1" s="1"/>
  <c r="F42" i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F51" i="1"/>
  <c r="G51" i="1" s="1"/>
  <c r="F52" i="1"/>
  <c r="G52" i="1" s="1"/>
  <c r="F53" i="1"/>
  <c r="G53" i="1" s="1"/>
  <c r="F54" i="1"/>
  <c r="G54" i="1" s="1"/>
  <c r="F55" i="1"/>
  <c r="G55" i="1" s="1"/>
  <c r="F56" i="1"/>
  <c r="F11" i="1"/>
  <c r="G11" i="1" s="1"/>
  <c r="F12" i="1"/>
  <c r="F14" i="1"/>
  <c r="G14" i="1" s="1"/>
  <c r="F15" i="1"/>
  <c r="G15" i="1" s="1"/>
  <c r="F16" i="1"/>
  <c r="F18" i="1"/>
  <c r="F19" i="1"/>
  <c r="G19" i="1" s="1"/>
  <c r="F20" i="1"/>
  <c r="G20" i="1" s="1"/>
  <c r="F21" i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F10" i="1"/>
  <c r="G10" i="1" s="1"/>
  <c r="E104" i="1"/>
  <c r="E103" i="1" s="1"/>
  <c r="E102" i="1" s="1"/>
  <c r="E97" i="1"/>
  <c r="E96" i="1" s="1"/>
  <c r="E95" i="1" s="1"/>
  <c r="E93" i="1"/>
  <c r="E90" i="1" s="1"/>
  <c r="E88" i="1"/>
  <c r="E87" i="1" s="1"/>
  <c r="E80" i="1"/>
  <c r="E77" i="1"/>
  <c r="E65" i="1"/>
  <c r="E64" i="1" s="1"/>
  <c r="E58" i="1"/>
  <c r="E9" i="1"/>
  <c r="E8" i="1" s="1"/>
  <c r="E7" i="1" s="1"/>
  <c r="D104" i="1"/>
  <c r="D97" i="1"/>
  <c r="D96" i="1" s="1"/>
  <c r="D95" i="1" s="1"/>
  <c r="D93" i="1"/>
  <c r="D90" i="1" s="1"/>
  <c r="D88" i="1"/>
  <c r="D87" i="1" s="1"/>
  <c r="D80" i="1"/>
  <c r="D77" i="1"/>
  <c r="D65" i="1"/>
  <c r="D64" i="1" s="1"/>
  <c r="D59" i="1"/>
  <c r="D58" i="1" s="1"/>
  <c r="D9" i="1"/>
  <c r="D8" i="1" s="1"/>
  <c r="D7" i="1" s="1"/>
  <c r="G9" i="1" l="1"/>
  <c r="F26" i="2"/>
  <c r="F23" i="2"/>
  <c r="F74" i="2" s="1"/>
  <c r="D22" i="2"/>
  <c r="D21" i="2" s="1"/>
  <c r="D5" i="2" s="1"/>
  <c r="D118" i="1"/>
  <c r="D76" i="1"/>
  <c r="D57" i="1" s="1"/>
  <c r="F59" i="1"/>
  <c r="F58" i="1" s="1"/>
  <c r="F65" i="2"/>
  <c r="D76" i="2"/>
  <c r="D117" i="1"/>
  <c r="F77" i="1"/>
  <c r="E76" i="2"/>
  <c r="F8" i="2"/>
  <c r="D75" i="2"/>
  <c r="E75" i="2"/>
  <c r="D120" i="1"/>
  <c r="F80" i="1"/>
  <c r="E118" i="1"/>
  <c r="D103" i="1"/>
  <c r="D102" i="1" s="1"/>
  <c r="E76" i="1"/>
  <c r="E57" i="1" s="1"/>
  <c r="E6" i="1" s="1"/>
  <c r="E120" i="1"/>
  <c r="E117" i="1"/>
  <c r="E21" i="2"/>
  <c r="E5" i="2" s="1"/>
  <c r="F44" i="2"/>
  <c r="F43" i="2" s="1"/>
  <c r="F97" i="1"/>
  <c r="F96" i="1" s="1"/>
  <c r="F95" i="1" s="1"/>
  <c r="F65" i="1"/>
  <c r="F64" i="1" s="1"/>
  <c r="F9" i="1"/>
  <c r="F22" i="2" l="1"/>
  <c r="F21" i="2" s="1"/>
  <c r="D77" i="2"/>
  <c r="D78" i="2" s="1"/>
  <c r="E77" i="2"/>
  <c r="E78" i="2" s="1"/>
  <c r="F76" i="1"/>
  <c r="F57" i="1" s="1"/>
  <c r="D121" i="1"/>
  <c r="E121" i="1"/>
  <c r="E122" i="1" s="1"/>
  <c r="F120" i="1"/>
  <c r="F7" i="2"/>
  <c r="F6" i="2" s="1"/>
  <c r="F76" i="2"/>
  <c r="F64" i="2"/>
  <c r="F63" i="2" s="1"/>
  <c r="F75" i="2"/>
  <c r="D6" i="1"/>
  <c r="F8" i="1"/>
  <c r="F7" i="1" s="1"/>
  <c r="F118" i="1"/>
  <c r="F77" i="2" l="1"/>
  <c r="D122" i="1"/>
  <c r="F5" i="2"/>
  <c r="F104" i="1"/>
  <c r="F117" i="1" s="1"/>
  <c r="F121" i="1" s="1"/>
  <c r="F78" i="2" l="1"/>
  <c r="F103" i="1"/>
  <c r="F102" i="1" s="1"/>
  <c r="F6" i="1" s="1"/>
  <c r="F122" i="1" s="1"/>
</calcChain>
</file>

<file path=xl/sharedStrings.xml><?xml version="1.0" encoding="utf-8"?>
<sst xmlns="http://schemas.openxmlformats.org/spreadsheetml/2006/main" count="526" uniqueCount="237">
  <si>
    <t>Izvor fin.</t>
  </si>
  <si>
    <t>Konto</t>
  </si>
  <si>
    <t>Naziv</t>
  </si>
  <si>
    <t>Godišnji plan</t>
  </si>
  <si>
    <t>31</t>
  </si>
  <si>
    <t>OŠ MARINA DRŽIĆA</t>
  </si>
  <si>
    <t>18054</t>
  </si>
  <si>
    <t>DECENTRALIZIRANE FUNKCIJE- MINIMALNI FINANCIJSKI STANDARD</t>
  </si>
  <si>
    <t>18054001</t>
  </si>
  <si>
    <t>MATERIJALNI I FINANCIJSKI RASHODI</t>
  </si>
  <si>
    <t>Potpore za decentralizirane izdatke</t>
  </si>
  <si>
    <t>32111</t>
  </si>
  <si>
    <t>Dnevnice za službeni put u zemlji</t>
  </si>
  <si>
    <t>32113</t>
  </si>
  <si>
    <t>Naknade za smještaj na službenom putu u zemlji</t>
  </si>
  <si>
    <t>32115</t>
  </si>
  <si>
    <t>Naknade za prijevoz na službenom putu u zemlji</t>
  </si>
  <si>
    <t>32131</t>
  </si>
  <si>
    <t>Seminari, savjetovanja i simpoziji</t>
  </si>
  <si>
    <t>32132</t>
  </si>
  <si>
    <t>Tečajevi i stručni ispiti</t>
  </si>
  <si>
    <t>32211</t>
  </si>
  <si>
    <t>Uredski materijal</t>
  </si>
  <si>
    <t>32212</t>
  </si>
  <si>
    <t>Literatura (publikacije, časopisi, glasila, knjige i ostalo)</t>
  </si>
  <si>
    <t>32214</t>
  </si>
  <si>
    <t>Materijal i sredstva za čišćenje i održavanje</t>
  </si>
  <si>
    <t>32216</t>
  </si>
  <si>
    <t>Materijal za higijenske potrebe i njegu</t>
  </si>
  <si>
    <t>32219</t>
  </si>
  <si>
    <t>Ostali materijal za potrebe redovnog poslovanja</t>
  </si>
  <si>
    <t>32231</t>
  </si>
  <si>
    <t>Električna energija</t>
  </si>
  <si>
    <t>32234</t>
  </si>
  <si>
    <t>Motorni benzin i dizel gorivo</t>
  </si>
  <si>
    <t>32239</t>
  </si>
  <si>
    <t>Ostali materijali za proizvodnju energije (ugljen, drva, teško ulje)</t>
  </si>
  <si>
    <t>32241</t>
  </si>
  <si>
    <t>Materijal i dijelovi za tekuće i inveticijsko održavanje građevinskih objekata</t>
  </si>
  <si>
    <t>32242</t>
  </si>
  <si>
    <t>Materijal i dijelovi za tekuće i investicijsko održavanje postrojenja i opreme</t>
  </si>
  <si>
    <t>32244</t>
  </si>
  <si>
    <t>Ostali materijal i dijelovi za tekuće i investicijsko održavanje</t>
  </si>
  <si>
    <t>32251</t>
  </si>
  <si>
    <t>Sitni inventar</t>
  </si>
  <si>
    <t>32271</t>
  </si>
  <si>
    <t>Službena, radna i zaštitna odjeća i obuća</t>
  </si>
  <si>
    <t>32311</t>
  </si>
  <si>
    <t>Usluge telefona, telefaksa</t>
  </si>
  <si>
    <t>32313</t>
  </si>
  <si>
    <t>Poštarina (pisma, tiskanice i sl.)</t>
  </si>
  <si>
    <t>32319</t>
  </si>
  <si>
    <t>Ostale usluge za komunikaciju i prijevoz</t>
  </si>
  <si>
    <t>32321</t>
  </si>
  <si>
    <t>Usluge tekućeg i investicijskog održavanja građevinskih objekata</t>
  </si>
  <si>
    <t>32322</t>
  </si>
  <si>
    <t>Usluge tekućeg i investicijskog održavanja postrojenja i opreme</t>
  </si>
  <si>
    <t>32323</t>
  </si>
  <si>
    <t>Usluge tekućeg i investicijskog održavanja prijevoznih sredstava</t>
  </si>
  <si>
    <t>32329</t>
  </si>
  <si>
    <t>Ostale usluge tekućeg i investicijskog održavanja</t>
  </si>
  <si>
    <t>32341</t>
  </si>
  <si>
    <t>Opskrba vodom</t>
  </si>
  <si>
    <t>32342</t>
  </si>
  <si>
    <t>Iznošenje i odvoz smeća</t>
  </si>
  <si>
    <t>32343</t>
  </si>
  <si>
    <t>Deratizacija i dezinsekcija</t>
  </si>
  <si>
    <t>32344</t>
  </si>
  <si>
    <t>Dimnjačarske i ekološke usluge</t>
  </si>
  <si>
    <t>32349</t>
  </si>
  <si>
    <t>Ostale komunalne usluge</t>
  </si>
  <si>
    <t>32361</t>
  </si>
  <si>
    <t>Obvezni i preventivni zdravstveni pregledi zaposlenika</t>
  </si>
  <si>
    <t>32373</t>
  </si>
  <si>
    <t>Usluge odvjetnika i pravnog savjetovanja</t>
  </si>
  <si>
    <t>32379</t>
  </si>
  <si>
    <t>Ostale intelektualne usluge</t>
  </si>
  <si>
    <t>32381</t>
  </si>
  <si>
    <t>Usluge ažuriranja računalnih baza</t>
  </si>
  <si>
    <t>32389</t>
  </si>
  <si>
    <t>Ostale računalne usluge</t>
  </si>
  <si>
    <t>32391</t>
  </si>
  <si>
    <t>Grafičke i tiskarske usluge, usluge kopiranja i uvezivanja i slično</t>
  </si>
  <si>
    <t>32393</t>
  </si>
  <si>
    <t>Uređenje prostora</t>
  </si>
  <si>
    <t>32394</t>
  </si>
  <si>
    <t>Usluge pri registraciji prijevoznih sredstava</t>
  </si>
  <si>
    <t>32399</t>
  </si>
  <si>
    <t>Ostale nespomenute usluge</t>
  </si>
  <si>
    <t>Ostali nespomenuti rashodi poslovanja</t>
  </si>
  <si>
    <t>32921</t>
  </si>
  <si>
    <t>Premije osiguranja prijevoznih sredstava</t>
  </si>
  <si>
    <t>32922</t>
  </si>
  <si>
    <t>Premije osiguranja ostale imovine</t>
  </si>
  <si>
    <t>32931</t>
  </si>
  <si>
    <t>Reprezentacija</t>
  </si>
  <si>
    <t>32941</t>
  </si>
  <si>
    <t>Tuzemne članarine</t>
  </si>
  <si>
    <t>32952</t>
  </si>
  <si>
    <t>Sudske pristojbe</t>
  </si>
  <si>
    <t>32953</t>
  </si>
  <si>
    <t>Javnobilježničke pristojbe</t>
  </si>
  <si>
    <t>32959</t>
  </si>
  <si>
    <t>Ostale pristojbe i naknade</t>
  </si>
  <si>
    <t>32999</t>
  </si>
  <si>
    <t>34312</t>
  </si>
  <si>
    <t>Usluge platnog prometa</t>
  </si>
  <si>
    <t>18055</t>
  </si>
  <si>
    <t>DECENTRALIZIRANE FUNKCIJE - IZNAD MINIMALNOG FINANCIJSKOG STANDARDA</t>
  </si>
  <si>
    <t>18055002</t>
  </si>
  <si>
    <t>OSTALI PROJEKTI U OSNOVNOM ŠKOLSTVU</t>
  </si>
  <si>
    <t>11</t>
  </si>
  <si>
    <t>Opći prihodi i primici</t>
  </si>
  <si>
    <t>18055006</t>
  </si>
  <si>
    <t>PRODUŽENI BORAVAK</t>
  </si>
  <si>
    <t>31111</t>
  </si>
  <si>
    <t>Plaće za zaposlene</t>
  </si>
  <si>
    <t>31212</t>
  </si>
  <si>
    <t>Nagrade</t>
  </si>
  <si>
    <t>31213</t>
  </si>
  <si>
    <t>Darovi</t>
  </si>
  <si>
    <t>31215</t>
  </si>
  <si>
    <t>Naknade za bolest, invalidnost i smrtni slučaj</t>
  </si>
  <si>
    <t>31216</t>
  </si>
  <si>
    <t>Regres za godišnji odmor</t>
  </si>
  <si>
    <t>31219</t>
  </si>
  <si>
    <t>Ostali nenavedeni rashodi za zaposlene</t>
  </si>
  <si>
    <t>31321</t>
  </si>
  <si>
    <t>Doprinosi za obvezno zdravstveno osiguranje</t>
  </si>
  <si>
    <t>32121</t>
  </si>
  <si>
    <t>Naknade za prijevoz na posao i s posla</t>
  </si>
  <si>
    <t>18055036</t>
  </si>
  <si>
    <t>ASISTENT U NASTAVI</t>
  </si>
  <si>
    <t>44</t>
  </si>
  <si>
    <t>EU fondovi-pomoći</t>
  </si>
  <si>
    <t>18055037</t>
  </si>
  <si>
    <t>SUFINANCIRANJE  ŠKOLSKOG ŠPORTA</t>
  </si>
  <si>
    <t>32372</t>
  </si>
  <si>
    <t>Ugovori o djelu</t>
  </si>
  <si>
    <t>18055040</t>
  </si>
  <si>
    <t>SHEMA ŠKOLSKOG VOĆA</t>
  </si>
  <si>
    <t>32224</t>
  </si>
  <si>
    <t>Namirnice</t>
  </si>
  <si>
    <t>18056</t>
  </si>
  <si>
    <t>KAPITALNO ULAGANJE U ŠKOLSTVO - MINIMALNI FINANCIJSKI STANDARD</t>
  </si>
  <si>
    <t>18056002</t>
  </si>
  <si>
    <t>ŠKOLSKA OPREMA</t>
  </si>
  <si>
    <t>42211</t>
  </si>
  <si>
    <t>Računala i računalna oprema</t>
  </si>
  <si>
    <t>42212</t>
  </si>
  <si>
    <t>Uredski namještaj</t>
  </si>
  <si>
    <t>42273</t>
  </si>
  <si>
    <t>Oprema</t>
  </si>
  <si>
    <t>42411</t>
  </si>
  <si>
    <t>Knjige u knjižnici</t>
  </si>
  <si>
    <t>18157</t>
  </si>
  <si>
    <t>PREDŠKOLSKI ODGOJ I OBRAZOVANJE DJECE S POTEŠKOĆAMA</t>
  </si>
  <si>
    <t>18157001</t>
  </si>
  <si>
    <t>DNEVNI BORAVAK DJECE S POTEŠKOĆAMA</t>
  </si>
  <si>
    <t>31141</t>
  </si>
  <si>
    <t>Plaće za posebne uvjete rada</t>
  </si>
  <si>
    <t>Razdjel 8 UPRAVNI ODJEL ZA OBRAZOVANJE, ŠPORT, SOCIJALNU SKRB I CIVILNO DRUŠTVO</t>
  </si>
  <si>
    <t>Glava 31 OSNOVNO ŠKOLSTVO</t>
  </si>
  <si>
    <t>18054004</t>
  </si>
  <si>
    <t>REDOVNA DJELATNOST OSNOVNOG OBRAZOVANJA</t>
  </si>
  <si>
    <t>49</t>
  </si>
  <si>
    <t>Pomoći iz državnog proračuna za plaće te ostale rashode za zaposlene</t>
  </si>
  <si>
    <t>31131</t>
  </si>
  <si>
    <t>Plaće za prekovremeni rad</t>
  </si>
  <si>
    <t>31214</t>
  </si>
  <si>
    <t>Otpremnine</t>
  </si>
  <si>
    <t>32955</t>
  </si>
  <si>
    <t>Novčana naknada poslodavca zbog nezapošljavanja osoba s invaliditetom</t>
  </si>
  <si>
    <t>25</t>
  </si>
  <si>
    <t>Vlastiti prihodi proračunskih korisnika</t>
  </si>
  <si>
    <t>37219</t>
  </si>
  <si>
    <t>Ostale naknade iz proračuna u novcu</t>
  </si>
  <si>
    <t>55</t>
  </si>
  <si>
    <t>Donacije i ostali namjenski prihodi proračunskih korisnika</t>
  </si>
  <si>
    <t>32363</t>
  </si>
  <si>
    <t>Laboratorijske usluge</t>
  </si>
  <si>
    <t>32412</t>
  </si>
  <si>
    <t>Naknade ostalih  troškova</t>
  </si>
  <si>
    <t>32233</t>
  </si>
  <si>
    <t>Plin</t>
  </si>
  <si>
    <t>18055039</t>
  </si>
  <si>
    <t>NABAVA ŠKOLSKIH UDŽBENIKA</t>
  </si>
  <si>
    <t>18055043</t>
  </si>
  <si>
    <t>PREHRANA ZA UČENIKE U OSNOVNIM ŠKOLAMA</t>
  </si>
  <si>
    <t>37224</t>
  </si>
  <si>
    <t>Prehrana</t>
  </si>
  <si>
    <t>42261</t>
  </si>
  <si>
    <t>Sportska oprema</t>
  </si>
  <si>
    <t>rebalans +/-</t>
  </si>
  <si>
    <t>Novi plan</t>
  </si>
  <si>
    <t>IZVOR 11</t>
  </si>
  <si>
    <t>IZVOR 31</t>
  </si>
  <si>
    <t>IZVOR 42</t>
  </si>
  <si>
    <t>IZVOR 44</t>
  </si>
  <si>
    <t>IZVOR 25</t>
  </si>
  <si>
    <t>IZVOR 55</t>
  </si>
  <si>
    <t>IZVOR 49</t>
  </si>
  <si>
    <t>42</t>
  </si>
  <si>
    <t>Namjenske tekuće pomoći</t>
  </si>
  <si>
    <t>64132</t>
  </si>
  <si>
    <t>Kamate na depozite po viđenju</t>
  </si>
  <si>
    <t>66151</t>
  </si>
  <si>
    <t>Prihodi od pruženih usluga</t>
  </si>
  <si>
    <t>63612</t>
  </si>
  <si>
    <t>Tekuće pomoći proračunskim korisnicima iz proračuna koji im nije nadležan</t>
  </si>
  <si>
    <t>63622</t>
  </si>
  <si>
    <t>Kapitalne pomoći iz državnog proračuna proračunskim korisnicima proračuna JLP(R)S</t>
  </si>
  <si>
    <t>65264</t>
  </si>
  <si>
    <t>Sufinanciranje cijene usluge, participacije i slično</t>
  </si>
  <si>
    <t>Prihodi s naslova osiguranja, refundacije štete i totalne štete</t>
  </si>
  <si>
    <t>66311</t>
  </si>
  <si>
    <t>Tekuće donacije od fizičkih osoba</t>
  </si>
  <si>
    <t>72119</t>
  </si>
  <si>
    <t>Ostali stambeni objekti</t>
  </si>
  <si>
    <t xml:space="preserve">UKUPNO VAPROR. PRIHODI: </t>
  </si>
  <si>
    <t>namirnice</t>
  </si>
  <si>
    <t>Usluge tek. i inv. održavanja opreme</t>
  </si>
  <si>
    <t>ostale usluge tek. i inv. održavanja</t>
  </si>
  <si>
    <t>Ostale tekuće donacije u naravi</t>
  </si>
  <si>
    <t>Ostali nespomenuti prihodi po pos.propisima</t>
  </si>
  <si>
    <t>2024.</t>
  </si>
  <si>
    <t>reb. plana 23. 7/23.</t>
  </si>
  <si>
    <t>prijedlog plana 2024.</t>
  </si>
  <si>
    <t>Sufinanciranje cijene prijevoza</t>
  </si>
  <si>
    <t xml:space="preserve">TEKUĆE I INVESTICIJSKO ODRŽAVANJE </t>
  </si>
  <si>
    <t>tekuće i investicijsko održavanje građ. objekata</t>
  </si>
  <si>
    <t>rebalans 7/23.</t>
  </si>
  <si>
    <t>PRIJEDLOG FINANCIJSKOG PLANA 2024.</t>
  </si>
  <si>
    <t>Ukupno:</t>
  </si>
  <si>
    <t>Ostala oprema za održavanje i zaštitu</t>
  </si>
  <si>
    <t>ukupno:</t>
  </si>
  <si>
    <t>PRIJEDLOG FINANCIJSKOG PLANA ZA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</si>
</sst>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#,##0.00#####"/>
  </numFmts>
  <fonts count="10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0"/>
      <name val="Calibri"/>
      <family val="2"/>
    </font>
    <font>
      <sz val="10"/>
      <color indexed="8"/>
      <name val="Calibri"/>
      <family val="2"/>
      <scheme val="minor"/>
    </font>
    <font>
      <b/>
      <sz val="10"/>
      <name val="Calibri"/>
      <family val="2"/>
      <charset val="238"/>
    </font>
    <font>
      <u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4" fontId="0" fillId="0" borderId="0" xfId="0" applyNumberFormat="1"/>
    <xf numFmtId="0" fontId="3" fillId="0" borderId="0" xfId="0" applyFont="1" applyFill="1"/>
    <xf numFmtId="164" fontId="3" fillId="0" borderId="0" xfId="0" applyNumberFormat="1" applyFont="1" applyFill="1" applyAlignment="1">
      <alignment horizontal="right"/>
    </xf>
    <xf numFmtId="0" fontId="0" fillId="0" borderId="0" xfId="0" applyFill="1"/>
    <xf numFmtId="164" fontId="0" fillId="0" borderId="0" xfId="0" applyNumberFormat="1" applyFill="1" applyAlignment="1">
      <alignment horizontal="right"/>
    </xf>
    <xf numFmtId="164" fontId="0" fillId="0" borderId="0" xfId="0" applyNumberFormat="1"/>
    <xf numFmtId="4" fontId="4" fillId="0" borderId="0" xfId="0" applyNumberFormat="1" applyFont="1"/>
    <xf numFmtId="0" fontId="4" fillId="0" borderId="0" xfId="0" applyFont="1"/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2" borderId="2" xfId="0" applyFont="1" applyFill="1" applyBorder="1"/>
    <xf numFmtId="0" fontId="3" fillId="0" borderId="0" xfId="0" applyFont="1" applyAlignment="1">
      <alignment horizontal="right"/>
    </xf>
    <xf numFmtId="4" fontId="3" fillId="0" borderId="0" xfId="0" applyNumberFormat="1" applyFont="1"/>
    <xf numFmtId="164" fontId="5" fillId="0" borderId="0" xfId="0" applyNumberFormat="1" applyFont="1" applyFill="1" applyAlignment="1">
      <alignment horizontal="right"/>
    </xf>
    <xf numFmtId="0" fontId="7" fillId="0" borderId="0" xfId="0" applyFont="1"/>
    <xf numFmtId="1" fontId="0" fillId="0" borderId="0" xfId="0" applyNumberFormat="1"/>
    <xf numFmtId="1" fontId="3" fillId="0" borderId="0" xfId="0" applyNumberFormat="1" applyFont="1"/>
    <xf numFmtId="2" fontId="3" fillId="0" borderId="0" xfId="0" applyNumberFormat="1" applyFont="1"/>
    <xf numFmtId="2" fontId="0" fillId="0" borderId="0" xfId="0" applyNumberFormat="1"/>
    <xf numFmtId="0" fontId="3" fillId="0" borderId="0" xfId="0" applyFont="1" applyFill="1" applyAlignment="1">
      <alignment horizontal="left"/>
    </xf>
    <xf numFmtId="4" fontId="5" fillId="0" borderId="0" xfId="0" applyNumberFormat="1" applyFont="1"/>
    <xf numFmtId="4" fontId="2" fillId="2" borderId="0" xfId="0" applyNumberFormat="1" applyFont="1" applyFill="1" applyBorder="1" applyAlignment="1">
      <alignment horizontal="center"/>
    </xf>
    <xf numFmtId="4" fontId="0" fillId="3" borderId="0" xfId="0" applyNumberFormat="1" applyFill="1"/>
    <xf numFmtId="0" fontId="1" fillId="2" borderId="0" xfId="0" applyFont="1" applyFill="1" applyBorder="1"/>
    <xf numFmtId="0" fontId="1" fillId="3" borderId="0" xfId="0" applyFont="1" applyFill="1" applyBorder="1"/>
    <xf numFmtId="0" fontId="0" fillId="0" borderId="1" xfId="0" applyFill="1" applyBorder="1"/>
    <xf numFmtId="164" fontId="0" fillId="0" borderId="1" xfId="0" applyNumberFormat="1" applyFill="1" applyBorder="1" applyAlignment="1">
      <alignment horizontal="right"/>
    </xf>
    <xf numFmtId="4" fontId="0" fillId="0" borderId="1" xfId="0" applyNumberFormat="1" applyBorder="1"/>
    <xf numFmtId="0" fontId="9" fillId="0" borderId="0" xfId="0" applyFont="1"/>
    <xf numFmtId="0" fontId="0" fillId="0" borderId="1" xfId="0" applyFont="1" applyFill="1" applyBorder="1"/>
    <xf numFmtId="16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Border="1"/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8" fillId="3" borderId="1" xfId="0" applyNumberFormat="1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movic/Documents/Financije%202020-2021/2022/PRORA&#268;UN%202022%20kona&#269;ni/&#352;kole%202022/O&#352;%20M.%20Dr&#382;i&#269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rač. "/>
      <sheetName val="vanpror."/>
      <sheetName val="KONSOLIDIRANI"/>
      <sheetName val="vanpror. prihodi"/>
    </sheetNames>
    <sheetDataSet>
      <sheetData sheetId="0">
        <row r="3">
          <cell r="C3" t="str">
            <v>OSNOVNA ŠKOLA M. DRŽIĆ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4"/>
  <sheetViews>
    <sheetView workbookViewId="0">
      <pane ySplit="4" topLeftCell="A5" activePane="bottomLeft" state="frozen"/>
      <selection pane="bottomLeft" activeCell="G7" sqref="G7"/>
    </sheetView>
  </sheetViews>
  <sheetFormatPr defaultRowHeight="14.4" x14ac:dyDescent="0.3"/>
  <cols>
    <col min="1" max="1" width="9" bestFit="1" customWidth="1" collapsed="1"/>
    <col min="2" max="2" width="12" bestFit="1" customWidth="1" collapsed="1"/>
    <col min="3" max="3" width="61.88671875" customWidth="1" collapsed="1"/>
    <col min="4" max="4" width="0.109375" hidden="1" customWidth="1" collapsed="1"/>
    <col min="5" max="5" width="0.44140625" hidden="1" customWidth="1" collapsed="1"/>
    <col min="6" max="6" width="0.5546875" hidden="1" customWidth="1" collapsed="1"/>
    <col min="7" max="7" width="17.21875" customWidth="1"/>
    <col min="8" max="8" width="9.5546875" bestFit="1" customWidth="1"/>
  </cols>
  <sheetData>
    <row r="1" spans="1:8" x14ac:dyDescent="0.3">
      <c r="C1" s="5" t="s">
        <v>236</v>
      </c>
    </row>
    <row r="2" spans="1:8" x14ac:dyDescent="0.3">
      <c r="B2" s="1"/>
      <c r="C2" s="1" t="s">
        <v>161</v>
      </c>
    </row>
    <row r="3" spans="1:8" x14ac:dyDescent="0.3">
      <c r="B3" s="1"/>
      <c r="C3" s="1" t="s">
        <v>162</v>
      </c>
    </row>
    <row r="4" spans="1:8" x14ac:dyDescent="0.3">
      <c r="B4" s="1"/>
      <c r="C4" s="1" t="s">
        <v>5</v>
      </c>
      <c r="D4" t="s">
        <v>225</v>
      </c>
    </row>
    <row r="5" spans="1:8" x14ac:dyDescent="0.3">
      <c r="A5" s="3" t="s">
        <v>0</v>
      </c>
      <c r="B5" s="3" t="s">
        <v>1</v>
      </c>
      <c r="C5" s="42" t="s">
        <v>2</v>
      </c>
      <c r="D5" s="43" t="s">
        <v>3</v>
      </c>
      <c r="E5" s="43" t="s">
        <v>193</v>
      </c>
      <c r="F5" s="44" t="s">
        <v>226</v>
      </c>
      <c r="G5" s="45" t="s">
        <v>227</v>
      </c>
      <c r="H5" s="24"/>
    </row>
    <row r="6" spans="1:8" s="5" customFormat="1" x14ac:dyDescent="0.3">
      <c r="A6" s="8"/>
      <c r="B6" s="8"/>
      <c r="C6" s="8" t="s">
        <v>5</v>
      </c>
      <c r="D6" s="9">
        <f>D7+D57+D95+D102</f>
        <v>392116</v>
      </c>
      <c r="E6" s="9">
        <f>E7+E57+E95+E102</f>
        <v>27913</v>
      </c>
      <c r="F6" s="9">
        <f>F7+F57+F95+F102</f>
        <v>420029</v>
      </c>
      <c r="G6" s="22">
        <f>SUM(G7+G57+G95+G102)</f>
        <v>509030</v>
      </c>
      <c r="H6" s="26"/>
    </row>
    <row r="7" spans="1:8" s="5" customFormat="1" x14ac:dyDescent="0.3">
      <c r="A7" s="8"/>
      <c r="B7" s="8" t="s">
        <v>6</v>
      </c>
      <c r="C7" s="8" t="s">
        <v>7</v>
      </c>
      <c r="D7" s="9">
        <f>D8</f>
        <v>101335</v>
      </c>
      <c r="E7" s="9">
        <f t="shared" ref="E7:F8" si="0">E8</f>
        <v>6369</v>
      </c>
      <c r="F7" s="9">
        <f t="shared" si="0"/>
        <v>107704</v>
      </c>
      <c r="G7" s="22">
        <f>SUM(G8)</f>
        <v>107700</v>
      </c>
      <c r="H7" s="26"/>
    </row>
    <row r="8" spans="1:8" s="5" customFormat="1" x14ac:dyDescent="0.3">
      <c r="A8" s="8"/>
      <c r="B8" s="8" t="s">
        <v>8</v>
      </c>
      <c r="C8" s="8" t="s">
        <v>9</v>
      </c>
      <c r="D8" s="9">
        <f>D9</f>
        <v>101335</v>
      </c>
      <c r="E8" s="9">
        <f t="shared" si="0"/>
        <v>6369</v>
      </c>
      <c r="F8" s="9">
        <f t="shared" si="0"/>
        <v>107704</v>
      </c>
      <c r="G8" s="22">
        <v>107700</v>
      </c>
      <c r="H8" s="26"/>
    </row>
    <row r="9" spans="1:8" s="5" customFormat="1" x14ac:dyDescent="0.3">
      <c r="A9" s="8" t="s">
        <v>4</v>
      </c>
      <c r="B9" s="8"/>
      <c r="C9" s="8" t="s">
        <v>10</v>
      </c>
      <c r="D9" s="9">
        <f>SUM(D10:D56)</f>
        <v>101335</v>
      </c>
      <c r="E9" s="9">
        <f>SUM(E10:E56)</f>
        <v>6369</v>
      </c>
      <c r="F9" s="9">
        <f>SUM(F10:F56)</f>
        <v>107704</v>
      </c>
      <c r="G9" s="22">
        <f>SUM(G10:G56)</f>
        <v>107700</v>
      </c>
      <c r="H9" s="26"/>
    </row>
    <row r="10" spans="1:8" x14ac:dyDescent="0.3">
      <c r="A10" s="10" t="s">
        <v>4</v>
      </c>
      <c r="B10" s="10" t="s">
        <v>11</v>
      </c>
      <c r="C10" s="10" t="s">
        <v>12</v>
      </c>
      <c r="D10" s="11">
        <v>1924</v>
      </c>
      <c r="E10" s="11"/>
      <c r="F10" s="11">
        <f>D10+E10</f>
        <v>1924</v>
      </c>
      <c r="G10" s="11">
        <f>E10+F10</f>
        <v>1924</v>
      </c>
      <c r="H10" s="25"/>
    </row>
    <row r="11" spans="1:8" x14ac:dyDescent="0.3">
      <c r="A11" s="10" t="s">
        <v>4</v>
      </c>
      <c r="B11" s="10" t="s">
        <v>13</v>
      </c>
      <c r="C11" s="10" t="s">
        <v>14</v>
      </c>
      <c r="D11" s="11">
        <v>969</v>
      </c>
      <c r="E11" s="11"/>
      <c r="F11" s="11">
        <f t="shared" ref="F11:G56" si="1">D11+E11</f>
        <v>969</v>
      </c>
      <c r="G11" s="11">
        <f t="shared" si="1"/>
        <v>969</v>
      </c>
      <c r="H11" s="25"/>
    </row>
    <row r="12" spans="1:8" x14ac:dyDescent="0.3">
      <c r="A12" s="10" t="s">
        <v>4</v>
      </c>
      <c r="B12" s="10" t="s">
        <v>15</v>
      </c>
      <c r="C12" s="10" t="s">
        <v>16</v>
      </c>
      <c r="D12" s="11">
        <v>1261</v>
      </c>
      <c r="E12" s="11">
        <v>239</v>
      </c>
      <c r="F12" s="11">
        <f t="shared" si="1"/>
        <v>1500</v>
      </c>
      <c r="G12" s="11">
        <v>1500</v>
      </c>
      <c r="H12" s="25"/>
    </row>
    <row r="13" spans="1:8" x14ac:dyDescent="0.3">
      <c r="A13" s="10" t="s">
        <v>4</v>
      </c>
      <c r="B13" s="10" t="s">
        <v>17</v>
      </c>
      <c r="C13" s="10" t="s">
        <v>18</v>
      </c>
      <c r="D13" s="11">
        <v>929</v>
      </c>
      <c r="E13" s="11"/>
      <c r="F13" s="11">
        <f t="shared" si="1"/>
        <v>929</v>
      </c>
      <c r="G13" s="11">
        <f t="shared" si="1"/>
        <v>929</v>
      </c>
      <c r="H13" s="25"/>
    </row>
    <row r="14" spans="1:8" x14ac:dyDescent="0.3">
      <c r="A14" s="10" t="s">
        <v>4</v>
      </c>
      <c r="B14" s="10" t="s">
        <v>21</v>
      </c>
      <c r="C14" s="10" t="s">
        <v>22</v>
      </c>
      <c r="D14" s="11">
        <v>3982</v>
      </c>
      <c r="E14" s="11"/>
      <c r="F14" s="11">
        <f t="shared" si="1"/>
        <v>3982</v>
      </c>
      <c r="G14" s="11">
        <f t="shared" si="1"/>
        <v>3982</v>
      </c>
      <c r="H14" s="25"/>
    </row>
    <row r="15" spans="1:8" x14ac:dyDescent="0.3">
      <c r="A15" s="10" t="s">
        <v>4</v>
      </c>
      <c r="B15" s="10" t="s">
        <v>23</v>
      </c>
      <c r="C15" s="10" t="s">
        <v>24</v>
      </c>
      <c r="D15" s="11">
        <v>1593</v>
      </c>
      <c r="E15" s="11"/>
      <c r="F15" s="11">
        <f t="shared" si="1"/>
        <v>1593</v>
      </c>
      <c r="G15" s="11">
        <f t="shared" si="1"/>
        <v>1593</v>
      </c>
      <c r="H15" s="25"/>
    </row>
    <row r="16" spans="1:8" x14ac:dyDescent="0.3">
      <c r="A16" s="10" t="s">
        <v>4</v>
      </c>
      <c r="B16" s="10" t="s">
        <v>25</v>
      </c>
      <c r="C16" s="10" t="s">
        <v>26</v>
      </c>
      <c r="D16" s="11">
        <v>2654</v>
      </c>
      <c r="E16" s="11">
        <v>226</v>
      </c>
      <c r="F16" s="11">
        <f t="shared" si="1"/>
        <v>2880</v>
      </c>
      <c r="G16" s="11">
        <v>2880</v>
      </c>
      <c r="H16" s="25"/>
    </row>
    <row r="17" spans="1:8" x14ac:dyDescent="0.3">
      <c r="A17" s="10" t="s">
        <v>4</v>
      </c>
      <c r="B17" s="10" t="s">
        <v>27</v>
      </c>
      <c r="C17" s="10" t="s">
        <v>28</v>
      </c>
      <c r="D17" s="11">
        <v>2654</v>
      </c>
      <c r="E17" s="11">
        <v>1500</v>
      </c>
      <c r="F17" s="11">
        <f t="shared" si="1"/>
        <v>4154</v>
      </c>
      <c r="G17" s="11">
        <v>4154</v>
      </c>
      <c r="H17" s="25"/>
    </row>
    <row r="18" spans="1:8" x14ac:dyDescent="0.3">
      <c r="A18" s="10" t="s">
        <v>4</v>
      </c>
      <c r="B18" s="10" t="s">
        <v>29</v>
      </c>
      <c r="C18" s="10" t="s">
        <v>30</v>
      </c>
      <c r="D18" s="11">
        <v>1991</v>
      </c>
      <c r="E18" s="11">
        <v>-991</v>
      </c>
      <c r="F18" s="11">
        <f t="shared" si="1"/>
        <v>1000</v>
      </c>
      <c r="G18" s="11">
        <v>1000</v>
      </c>
      <c r="H18" s="25"/>
    </row>
    <row r="19" spans="1:8" x14ac:dyDescent="0.3">
      <c r="A19" s="10" t="s">
        <v>4</v>
      </c>
      <c r="B19" s="10" t="s">
        <v>31</v>
      </c>
      <c r="C19" s="10" t="s">
        <v>32</v>
      </c>
      <c r="D19" s="11">
        <v>17918</v>
      </c>
      <c r="E19" s="11">
        <v>-4000</v>
      </c>
      <c r="F19" s="11">
        <f t="shared" si="1"/>
        <v>13918</v>
      </c>
      <c r="G19" s="11">
        <f t="shared" si="1"/>
        <v>9918</v>
      </c>
      <c r="H19" s="25"/>
    </row>
    <row r="20" spans="1:8" x14ac:dyDescent="0.3">
      <c r="A20" s="10" t="s">
        <v>4</v>
      </c>
      <c r="B20" s="10" t="s">
        <v>33</v>
      </c>
      <c r="C20" s="10" t="s">
        <v>34</v>
      </c>
      <c r="D20" s="11">
        <v>40</v>
      </c>
      <c r="E20" s="11"/>
      <c r="F20" s="11">
        <f t="shared" si="1"/>
        <v>40</v>
      </c>
      <c r="G20" s="11">
        <f t="shared" si="1"/>
        <v>40</v>
      </c>
      <c r="H20" s="25"/>
    </row>
    <row r="21" spans="1:8" x14ac:dyDescent="0.3">
      <c r="A21" s="10" t="s">
        <v>4</v>
      </c>
      <c r="B21" s="10" t="s">
        <v>35</v>
      </c>
      <c r="C21" s="10" t="s">
        <v>36</v>
      </c>
      <c r="D21" s="11">
        <v>4645</v>
      </c>
      <c r="E21" s="11">
        <v>-645</v>
      </c>
      <c r="F21" s="11">
        <f t="shared" si="1"/>
        <v>4000</v>
      </c>
      <c r="G21" s="11">
        <v>4000</v>
      </c>
      <c r="H21" s="25"/>
    </row>
    <row r="22" spans="1:8" x14ac:dyDescent="0.3">
      <c r="A22" s="10" t="s">
        <v>4</v>
      </c>
      <c r="B22" s="10" t="s">
        <v>37</v>
      </c>
      <c r="C22" s="10" t="s">
        <v>38</v>
      </c>
      <c r="D22" s="11">
        <v>665</v>
      </c>
      <c r="E22" s="11"/>
      <c r="F22" s="11">
        <f t="shared" si="1"/>
        <v>665</v>
      </c>
      <c r="G22" s="11">
        <f t="shared" si="1"/>
        <v>665</v>
      </c>
      <c r="H22" s="25"/>
    </row>
    <row r="23" spans="1:8" x14ac:dyDescent="0.3">
      <c r="A23" s="10" t="s">
        <v>4</v>
      </c>
      <c r="B23" s="10" t="s">
        <v>39</v>
      </c>
      <c r="C23" s="10" t="s">
        <v>40</v>
      </c>
      <c r="D23" s="11">
        <v>665</v>
      </c>
      <c r="E23" s="11"/>
      <c r="F23" s="11">
        <f t="shared" si="1"/>
        <v>665</v>
      </c>
      <c r="G23" s="11">
        <f t="shared" si="1"/>
        <v>665</v>
      </c>
      <c r="H23" s="25"/>
    </row>
    <row r="24" spans="1:8" x14ac:dyDescent="0.3">
      <c r="A24" s="10" t="s">
        <v>4</v>
      </c>
      <c r="B24" s="10" t="s">
        <v>41</v>
      </c>
      <c r="C24" s="10" t="s">
        <v>42</v>
      </c>
      <c r="D24" s="11">
        <v>1991</v>
      </c>
      <c r="E24" s="11"/>
      <c r="F24" s="11">
        <f t="shared" si="1"/>
        <v>1991</v>
      </c>
      <c r="G24" s="11">
        <f t="shared" si="1"/>
        <v>1991</v>
      </c>
      <c r="H24" s="25"/>
    </row>
    <row r="25" spans="1:8" x14ac:dyDescent="0.3">
      <c r="A25" s="10" t="s">
        <v>4</v>
      </c>
      <c r="B25" s="10" t="s">
        <v>43</v>
      </c>
      <c r="C25" s="10" t="s">
        <v>44</v>
      </c>
      <c r="D25" s="11">
        <v>1460</v>
      </c>
      <c r="E25" s="11"/>
      <c r="F25" s="11">
        <f t="shared" si="1"/>
        <v>1460</v>
      </c>
      <c r="G25" s="11">
        <f t="shared" si="1"/>
        <v>1460</v>
      </c>
      <c r="H25" s="25"/>
    </row>
    <row r="26" spans="1:8" x14ac:dyDescent="0.3">
      <c r="A26" s="10" t="s">
        <v>4</v>
      </c>
      <c r="B26" s="10" t="s">
        <v>45</v>
      </c>
      <c r="C26" s="10" t="s">
        <v>46</v>
      </c>
      <c r="D26" s="11">
        <v>929</v>
      </c>
      <c r="E26" s="11"/>
      <c r="F26" s="11">
        <f t="shared" si="1"/>
        <v>929</v>
      </c>
      <c r="G26" s="11">
        <f t="shared" si="1"/>
        <v>929</v>
      </c>
      <c r="H26" s="25"/>
    </row>
    <row r="27" spans="1:8" x14ac:dyDescent="0.3">
      <c r="A27" s="10" t="s">
        <v>4</v>
      </c>
      <c r="B27" s="10" t="s">
        <v>47</v>
      </c>
      <c r="C27" s="10" t="s">
        <v>48</v>
      </c>
      <c r="D27" s="11">
        <v>2654</v>
      </c>
      <c r="E27" s="11"/>
      <c r="F27" s="11">
        <f t="shared" si="1"/>
        <v>2654</v>
      </c>
      <c r="G27" s="11">
        <f t="shared" si="1"/>
        <v>2654</v>
      </c>
      <c r="H27" s="25"/>
    </row>
    <row r="28" spans="1:8" x14ac:dyDescent="0.3">
      <c r="A28" s="10" t="s">
        <v>4</v>
      </c>
      <c r="B28" s="10" t="s">
        <v>49</v>
      </c>
      <c r="C28" s="10" t="s">
        <v>50</v>
      </c>
      <c r="D28" s="11">
        <v>398</v>
      </c>
      <c r="E28" s="11">
        <v>-198</v>
      </c>
      <c r="F28" s="11">
        <f t="shared" si="1"/>
        <v>200</v>
      </c>
      <c r="G28" s="11">
        <v>200</v>
      </c>
      <c r="H28" s="25"/>
    </row>
    <row r="29" spans="1:8" x14ac:dyDescent="0.3">
      <c r="A29" s="10" t="s">
        <v>4</v>
      </c>
      <c r="B29" s="10" t="s">
        <v>51</v>
      </c>
      <c r="C29" s="10" t="s">
        <v>52</v>
      </c>
      <c r="D29" s="11">
        <v>757</v>
      </c>
      <c r="E29" s="11">
        <v>-255</v>
      </c>
      <c r="F29" s="11">
        <f t="shared" si="1"/>
        <v>502</v>
      </c>
      <c r="G29" s="11">
        <v>502</v>
      </c>
      <c r="H29" s="25"/>
    </row>
    <row r="30" spans="1:8" x14ac:dyDescent="0.3">
      <c r="A30" s="10" t="s">
        <v>4</v>
      </c>
      <c r="B30" s="10" t="s">
        <v>53</v>
      </c>
      <c r="C30" s="10" t="s">
        <v>54</v>
      </c>
      <c r="D30" s="11">
        <v>5521</v>
      </c>
      <c r="E30" s="11">
        <v>2000</v>
      </c>
      <c r="F30" s="11">
        <f t="shared" si="1"/>
        <v>7521</v>
      </c>
      <c r="G30" s="11">
        <v>7521</v>
      </c>
      <c r="H30" s="25"/>
    </row>
    <row r="31" spans="1:8" x14ac:dyDescent="0.3">
      <c r="A31" s="10" t="s">
        <v>4</v>
      </c>
      <c r="B31" s="10" t="s">
        <v>55</v>
      </c>
      <c r="C31" s="10" t="s">
        <v>56</v>
      </c>
      <c r="D31" s="11">
        <v>6636</v>
      </c>
      <c r="E31" s="11"/>
      <c r="F31" s="11">
        <f t="shared" si="1"/>
        <v>6636</v>
      </c>
      <c r="G31" s="11">
        <f t="shared" si="1"/>
        <v>6636</v>
      </c>
      <c r="H31" s="25"/>
    </row>
    <row r="32" spans="1:8" x14ac:dyDescent="0.3">
      <c r="A32" s="10" t="s">
        <v>4</v>
      </c>
      <c r="B32" s="10" t="s">
        <v>57</v>
      </c>
      <c r="C32" s="10" t="s">
        <v>58</v>
      </c>
      <c r="D32" s="11">
        <v>1460</v>
      </c>
      <c r="E32" s="11"/>
      <c r="F32" s="11">
        <f t="shared" si="1"/>
        <v>1460</v>
      </c>
      <c r="G32" s="11">
        <f t="shared" si="1"/>
        <v>1460</v>
      </c>
      <c r="H32" s="25"/>
    </row>
    <row r="33" spans="1:8" x14ac:dyDescent="0.3">
      <c r="A33" s="10" t="s">
        <v>4</v>
      </c>
      <c r="B33" s="10" t="s">
        <v>59</v>
      </c>
      <c r="C33" s="10" t="s">
        <v>60</v>
      </c>
      <c r="D33" s="11">
        <v>1672</v>
      </c>
      <c r="E33" s="11"/>
      <c r="F33" s="11">
        <f t="shared" si="1"/>
        <v>1672</v>
      </c>
      <c r="G33" s="11">
        <f t="shared" si="1"/>
        <v>1672</v>
      </c>
      <c r="H33" s="25"/>
    </row>
    <row r="34" spans="1:8" x14ac:dyDescent="0.3">
      <c r="A34" s="10" t="s">
        <v>4</v>
      </c>
      <c r="B34" s="10" t="s">
        <v>61</v>
      </c>
      <c r="C34" s="10" t="s">
        <v>62</v>
      </c>
      <c r="D34" s="11">
        <v>4911</v>
      </c>
      <c r="E34" s="11"/>
      <c r="F34" s="11">
        <f t="shared" si="1"/>
        <v>4911</v>
      </c>
      <c r="G34" s="11">
        <f t="shared" si="1"/>
        <v>4911</v>
      </c>
      <c r="H34" s="25"/>
    </row>
    <row r="35" spans="1:8" x14ac:dyDescent="0.3">
      <c r="A35" s="10" t="s">
        <v>4</v>
      </c>
      <c r="B35" s="10" t="s">
        <v>63</v>
      </c>
      <c r="C35" s="10" t="s">
        <v>64</v>
      </c>
      <c r="D35" s="11">
        <v>3185</v>
      </c>
      <c r="E35" s="11"/>
      <c r="F35" s="11">
        <f t="shared" si="1"/>
        <v>3185</v>
      </c>
      <c r="G35" s="11">
        <f t="shared" si="1"/>
        <v>3185</v>
      </c>
      <c r="H35" s="25"/>
    </row>
    <row r="36" spans="1:8" x14ac:dyDescent="0.3">
      <c r="A36" s="10" t="s">
        <v>4</v>
      </c>
      <c r="B36" s="10" t="s">
        <v>65</v>
      </c>
      <c r="C36" s="10" t="s">
        <v>66</v>
      </c>
      <c r="D36" s="11">
        <v>265</v>
      </c>
      <c r="E36" s="11"/>
      <c r="F36" s="11">
        <f t="shared" si="1"/>
        <v>265</v>
      </c>
      <c r="G36" s="11">
        <f t="shared" si="1"/>
        <v>265</v>
      </c>
      <c r="H36" s="25"/>
    </row>
    <row r="37" spans="1:8" x14ac:dyDescent="0.3">
      <c r="A37" s="10" t="s">
        <v>4</v>
      </c>
      <c r="B37" s="10" t="s">
        <v>67</v>
      </c>
      <c r="C37" s="10" t="s">
        <v>68</v>
      </c>
      <c r="D37" s="11">
        <v>3982</v>
      </c>
      <c r="E37" s="11"/>
      <c r="F37" s="11">
        <f t="shared" si="1"/>
        <v>3982</v>
      </c>
      <c r="G37" s="11">
        <f t="shared" si="1"/>
        <v>3982</v>
      </c>
      <c r="H37" s="25"/>
    </row>
    <row r="38" spans="1:8" x14ac:dyDescent="0.3">
      <c r="A38" s="10" t="s">
        <v>4</v>
      </c>
      <c r="B38" s="10" t="s">
        <v>69</v>
      </c>
      <c r="C38" s="10" t="s">
        <v>70</v>
      </c>
      <c r="D38" s="11">
        <v>3053</v>
      </c>
      <c r="E38" s="11"/>
      <c r="F38" s="11">
        <f t="shared" si="1"/>
        <v>3053</v>
      </c>
      <c r="G38" s="11">
        <f t="shared" si="1"/>
        <v>3053</v>
      </c>
      <c r="H38" s="25"/>
    </row>
    <row r="39" spans="1:8" x14ac:dyDescent="0.3">
      <c r="A39" s="10" t="s">
        <v>4</v>
      </c>
      <c r="B39" s="10" t="s">
        <v>71</v>
      </c>
      <c r="C39" s="10" t="s">
        <v>72</v>
      </c>
      <c r="D39" s="11">
        <v>5972</v>
      </c>
      <c r="E39" s="11">
        <v>2028</v>
      </c>
      <c r="F39" s="11">
        <f t="shared" si="1"/>
        <v>8000</v>
      </c>
      <c r="G39" s="11">
        <v>8000</v>
      </c>
      <c r="H39" s="25"/>
    </row>
    <row r="40" spans="1:8" x14ac:dyDescent="0.3">
      <c r="A40" s="10" t="s">
        <v>4</v>
      </c>
      <c r="B40" s="10" t="s">
        <v>73</v>
      </c>
      <c r="C40" s="10" t="s">
        <v>74</v>
      </c>
      <c r="D40" s="11">
        <v>664</v>
      </c>
      <c r="E40" s="11">
        <v>2000</v>
      </c>
      <c r="F40" s="11">
        <f t="shared" si="1"/>
        <v>2664</v>
      </c>
      <c r="G40" s="11">
        <v>2664</v>
      </c>
      <c r="H40" s="25"/>
    </row>
    <row r="41" spans="1:8" x14ac:dyDescent="0.3">
      <c r="A41" s="10" t="s">
        <v>4</v>
      </c>
      <c r="B41" s="10" t="s">
        <v>75</v>
      </c>
      <c r="C41" s="10" t="s">
        <v>76</v>
      </c>
      <c r="D41" s="11">
        <v>3146</v>
      </c>
      <c r="E41" s="11"/>
      <c r="F41" s="11">
        <f t="shared" si="1"/>
        <v>3146</v>
      </c>
      <c r="G41" s="11">
        <f t="shared" si="1"/>
        <v>3146</v>
      </c>
      <c r="H41" s="25"/>
    </row>
    <row r="42" spans="1:8" x14ac:dyDescent="0.3">
      <c r="A42" s="10" t="s">
        <v>4</v>
      </c>
      <c r="B42" s="10" t="s">
        <v>77</v>
      </c>
      <c r="C42" s="10" t="s">
        <v>78</v>
      </c>
      <c r="D42" s="11">
        <v>995</v>
      </c>
      <c r="E42" s="11">
        <v>4005</v>
      </c>
      <c r="F42" s="11">
        <f t="shared" si="1"/>
        <v>5000</v>
      </c>
      <c r="G42" s="11">
        <v>8005</v>
      </c>
      <c r="H42" s="25"/>
    </row>
    <row r="43" spans="1:8" x14ac:dyDescent="0.3">
      <c r="A43" s="10" t="s">
        <v>4</v>
      </c>
      <c r="B43" s="10" t="s">
        <v>79</v>
      </c>
      <c r="C43" s="10" t="s">
        <v>80</v>
      </c>
      <c r="D43" s="11">
        <v>398</v>
      </c>
      <c r="E43" s="11"/>
      <c r="F43" s="11">
        <f t="shared" si="1"/>
        <v>398</v>
      </c>
      <c r="G43" s="11">
        <f t="shared" si="1"/>
        <v>398</v>
      </c>
      <c r="H43" s="25"/>
    </row>
    <row r="44" spans="1:8" x14ac:dyDescent="0.3">
      <c r="A44" s="10" t="s">
        <v>4</v>
      </c>
      <c r="B44" s="10" t="s">
        <v>81</v>
      </c>
      <c r="C44" s="10" t="s">
        <v>82</v>
      </c>
      <c r="D44" s="11">
        <v>398</v>
      </c>
      <c r="E44" s="11">
        <v>700</v>
      </c>
      <c r="F44" s="11">
        <f t="shared" si="1"/>
        <v>1098</v>
      </c>
      <c r="G44" s="11">
        <f t="shared" si="1"/>
        <v>1798</v>
      </c>
      <c r="H44" s="25"/>
    </row>
    <row r="45" spans="1:8" x14ac:dyDescent="0.3">
      <c r="A45" s="10" t="s">
        <v>4</v>
      </c>
      <c r="B45" s="10" t="s">
        <v>83</v>
      </c>
      <c r="C45" s="10" t="s">
        <v>84</v>
      </c>
      <c r="D45" s="11">
        <v>133</v>
      </c>
      <c r="E45" s="11"/>
      <c r="F45" s="11">
        <f t="shared" si="1"/>
        <v>133</v>
      </c>
      <c r="G45" s="11">
        <f t="shared" si="1"/>
        <v>133</v>
      </c>
      <c r="H45" s="25"/>
    </row>
    <row r="46" spans="1:8" x14ac:dyDescent="0.3">
      <c r="A46" s="10" t="s">
        <v>4</v>
      </c>
      <c r="B46" s="10" t="s">
        <v>85</v>
      </c>
      <c r="C46" s="10" t="s">
        <v>86</v>
      </c>
      <c r="D46" s="11">
        <v>212</v>
      </c>
      <c r="E46" s="11"/>
      <c r="F46" s="11">
        <f t="shared" si="1"/>
        <v>212</v>
      </c>
      <c r="G46" s="11">
        <f t="shared" si="1"/>
        <v>212</v>
      </c>
      <c r="H46" s="25"/>
    </row>
    <row r="47" spans="1:8" x14ac:dyDescent="0.3">
      <c r="A47" s="10" t="s">
        <v>4</v>
      </c>
      <c r="B47" s="10" t="s">
        <v>87</v>
      </c>
      <c r="C47" s="10" t="s">
        <v>88</v>
      </c>
      <c r="D47" s="11">
        <v>1141</v>
      </c>
      <c r="E47" s="11"/>
      <c r="F47" s="11">
        <f t="shared" si="1"/>
        <v>1141</v>
      </c>
      <c r="G47" s="11">
        <f t="shared" si="1"/>
        <v>1141</v>
      </c>
      <c r="H47" s="25"/>
    </row>
    <row r="48" spans="1:8" x14ac:dyDescent="0.3">
      <c r="A48" s="10" t="s">
        <v>4</v>
      </c>
      <c r="B48" s="10" t="s">
        <v>90</v>
      </c>
      <c r="C48" s="10" t="s">
        <v>91</v>
      </c>
      <c r="D48" s="11">
        <v>1128</v>
      </c>
      <c r="E48" s="11"/>
      <c r="F48" s="11">
        <f t="shared" si="1"/>
        <v>1128</v>
      </c>
      <c r="G48" s="11">
        <f t="shared" si="1"/>
        <v>1128</v>
      </c>
      <c r="H48" s="25"/>
    </row>
    <row r="49" spans="1:8" x14ac:dyDescent="0.3">
      <c r="A49" s="10" t="s">
        <v>4</v>
      </c>
      <c r="B49" s="10" t="s">
        <v>92</v>
      </c>
      <c r="C49" s="10" t="s">
        <v>93</v>
      </c>
      <c r="D49" s="11">
        <v>3982</v>
      </c>
      <c r="E49" s="11"/>
      <c r="F49" s="11">
        <f t="shared" si="1"/>
        <v>3982</v>
      </c>
      <c r="G49" s="11">
        <f t="shared" si="1"/>
        <v>3982</v>
      </c>
      <c r="H49" s="25"/>
    </row>
    <row r="50" spans="1:8" x14ac:dyDescent="0.3">
      <c r="A50" s="10" t="s">
        <v>4</v>
      </c>
      <c r="B50" s="10" t="s">
        <v>94</v>
      </c>
      <c r="C50" s="10" t="s">
        <v>95</v>
      </c>
      <c r="D50" s="11">
        <v>995</v>
      </c>
      <c r="E50" s="11">
        <v>-495</v>
      </c>
      <c r="F50" s="11">
        <f t="shared" si="1"/>
        <v>500</v>
      </c>
      <c r="G50" s="11">
        <v>500</v>
      </c>
      <c r="H50" s="25"/>
    </row>
    <row r="51" spans="1:8" x14ac:dyDescent="0.3">
      <c r="A51" s="10" t="s">
        <v>4</v>
      </c>
      <c r="B51" s="10" t="s">
        <v>96</v>
      </c>
      <c r="C51" s="10" t="s">
        <v>97</v>
      </c>
      <c r="D51" s="11">
        <v>159</v>
      </c>
      <c r="E51" s="11"/>
      <c r="F51" s="11">
        <f t="shared" si="1"/>
        <v>159</v>
      </c>
      <c r="G51" s="11">
        <f t="shared" si="1"/>
        <v>159</v>
      </c>
      <c r="H51" s="25"/>
    </row>
    <row r="52" spans="1:8" x14ac:dyDescent="0.3">
      <c r="A52" s="10" t="s">
        <v>4</v>
      </c>
      <c r="B52" s="10" t="s">
        <v>98</v>
      </c>
      <c r="C52" s="10" t="s">
        <v>99</v>
      </c>
      <c r="D52" s="11">
        <v>40</v>
      </c>
      <c r="E52" s="11"/>
      <c r="F52" s="11">
        <f t="shared" si="1"/>
        <v>40</v>
      </c>
      <c r="G52" s="11">
        <f t="shared" si="1"/>
        <v>40</v>
      </c>
      <c r="H52" s="25"/>
    </row>
    <row r="53" spans="1:8" x14ac:dyDescent="0.3">
      <c r="A53" s="10" t="s">
        <v>4</v>
      </c>
      <c r="B53" s="10" t="s">
        <v>100</v>
      </c>
      <c r="C53" s="10" t="s">
        <v>101</v>
      </c>
      <c r="D53" s="11">
        <v>212</v>
      </c>
      <c r="E53" s="11"/>
      <c r="F53" s="11">
        <f t="shared" si="1"/>
        <v>212</v>
      </c>
      <c r="G53" s="11">
        <f t="shared" si="1"/>
        <v>212</v>
      </c>
      <c r="H53" s="25"/>
    </row>
    <row r="54" spans="1:8" x14ac:dyDescent="0.3">
      <c r="A54" s="10" t="s">
        <v>4</v>
      </c>
      <c r="B54" s="10" t="s">
        <v>102</v>
      </c>
      <c r="C54" s="10" t="s">
        <v>103</v>
      </c>
      <c r="D54" s="11">
        <v>0</v>
      </c>
      <c r="E54" s="11">
        <v>255</v>
      </c>
      <c r="F54" s="11">
        <f t="shared" si="1"/>
        <v>255</v>
      </c>
      <c r="G54" s="11">
        <f t="shared" si="1"/>
        <v>510</v>
      </c>
      <c r="H54" s="25"/>
    </row>
    <row r="55" spans="1:8" x14ac:dyDescent="0.3">
      <c r="A55" s="10" t="s">
        <v>4</v>
      </c>
      <c r="B55" s="10" t="s">
        <v>104</v>
      </c>
      <c r="C55" s="10" t="s">
        <v>89</v>
      </c>
      <c r="D55" s="11">
        <v>332</v>
      </c>
      <c r="E55" s="11"/>
      <c r="F55" s="11">
        <f t="shared" si="1"/>
        <v>332</v>
      </c>
      <c r="G55" s="11">
        <f t="shared" si="1"/>
        <v>332</v>
      </c>
      <c r="H55" s="25"/>
    </row>
    <row r="56" spans="1:8" x14ac:dyDescent="0.3">
      <c r="A56" s="10" t="s">
        <v>4</v>
      </c>
      <c r="B56" s="10" t="s">
        <v>105</v>
      </c>
      <c r="C56" s="10" t="s">
        <v>106</v>
      </c>
      <c r="D56" s="11">
        <v>664</v>
      </c>
      <c r="E56" s="11"/>
      <c r="F56" s="11">
        <f t="shared" si="1"/>
        <v>664</v>
      </c>
      <c r="G56" s="11">
        <v>700</v>
      </c>
      <c r="H56" s="26"/>
    </row>
    <row r="57" spans="1:8" s="5" customFormat="1" x14ac:dyDescent="0.3">
      <c r="A57" s="8"/>
      <c r="B57" s="8" t="s">
        <v>107</v>
      </c>
      <c r="C57" s="8" t="s">
        <v>108</v>
      </c>
      <c r="D57" s="9">
        <f>D58+D64+D76+D87+D90</f>
        <v>198194</v>
      </c>
      <c r="E57" s="9">
        <f>E58+E64+E76+E87+E90</f>
        <v>11392</v>
      </c>
      <c r="F57" s="9">
        <f>F58+F64+F76+F87+F90</f>
        <v>209586</v>
      </c>
      <c r="G57" s="22">
        <f>SUM(G58+G64+G73+G76+G87+G90)</f>
        <v>278730</v>
      </c>
      <c r="H57" s="26"/>
    </row>
    <row r="58" spans="1:8" s="5" customFormat="1" x14ac:dyDescent="0.3">
      <c r="A58" s="8"/>
      <c r="B58" s="8" t="s">
        <v>109</v>
      </c>
      <c r="C58" s="8" t="s">
        <v>110</v>
      </c>
      <c r="D58" s="9">
        <f>D59</f>
        <v>265</v>
      </c>
      <c r="E58" s="9">
        <f t="shared" ref="E58:F58" si="2">E59</f>
        <v>3755</v>
      </c>
      <c r="F58" s="9">
        <f t="shared" si="2"/>
        <v>4020</v>
      </c>
      <c r="G58" s="22">
        <f>SUM(G59)</f>
        <v>26200</v>
      </c>
      <c r="H58" s="26"/>
    </row>
    <row r="59" spans="1:8" s="5" customFormat="1" x14ac:dyDescent="0.3">
      <c r="A59" s="8" t="s">
        <v>111</v>
      </c>
      <c r="B59" s="8"/>
      <c r="C59" s="8" t="s">
        <v>112</v>
      </c>
      <c r="D59" s="9">
        <f>SUM(D60:D61)</f>
        <v>265</v>
      </c>
      <c r="E59" s="9">
        <f>SUM(E60:E61)</f>
        <v>3755</v>
      </c>
      <c r="F59" s="9">
        <f>SUM(F60:F61)</f>
        <v>4020</v>
      </c>
      <c r="G59" s="22">
        <f>SUM(G60:G63)</f>
        <v>26200</v>
      </c>
      <c r="H59" s="26"/>
    </row>
    <row r="60" spans="1:8" x14ac:dyDescent="0.3">
      <c r="A60" s="10" t="s">
        <v>111</v>
      </c>
      <c r="B60" s="10" t="s">
        <v>29</v>
      </c>
      <c r="C60" s="10" t="s">
        <v>30</v>
      </c>
      <c r="D60" s="11">
        <v>265</v>
      </c>
      <c r="E60" s="11">
        <v>-245</v>
      </c>
      <c r="F60" s="11">
        <f>D60+E60</f>
        <v>20</v>
      </c>
      <c r="G60" s="7">
        <v>200</v>
      </c>
      <c r="H60" s="25"/>
    </row>
    <row r="61" spans="1:8" x14ac:dyDescent="0.3">
      <c r="A61" s="19">
        <v>11</v>
      </c>
      <c r="B61" s="19" t="s">
        <v>31</v>
      </c>
      <c r="C61" s="10" t="s">
        <v>32</v>
      </c>
      <c r="D61" s="11">
        <v>0</v>
      </c>
      <c r="E61" s="11">
        <v>4000</v>
      </c>
      <c r="F61" s="11">
        <v>4000</v>
      </c>
      <c r="G61" s="7">
        <v>4000</v>
      </c>
      <c r="H61" s="25"/>
    </row>
    <row r="62" spans="1:8" x14ac:dyDescent="0.3">
      <c r="A62" s="19">
        <v>11</v>
      </c>
      <c r="B62" s="19">
        <v>37219</v>
      </c>
      <c r="C62" s="10" t="s">
        <v>176</v>
      </c>
      <c r="D62" s="11"/>
      <c r="E62" s="11"/>
      <c r="F62" s="11"/>
      <c r="G62" s="30">
        <v>20500</v>
      </c>
      <c r="H62" s="26"/>
    </row>
    <row r="63" spans="1:8" x14ac:dyDescent="0.3">
      <c r="A63" s="19">
        <v>11</v>
      </c>
      <c r="B63" s="19">
        <v>37221</v>
      </c>
      <c r="C63" s="10" t="s">
        <v>228</v>
      </c>
      <c r="D63" s="11"/>
      <c r="E63" s="11"/>
      <c r="F63" s="11"/>
      <c r="G63" s="30">
        <v>1500</v>
      </c>
      <c r="H63" s="26"/>
    </row>
    <row r="64" spans="1:8" s="5" customFormat="1" x14ac:dyDescent="0.3">
      <c r="A64" s="8"/>
      <c r="B64" s="8" t="s">
        <v>113</v>
      </c>
      <c r="C64" s="8" t="s">
        <v>114</v>
      </c>
      <c r="D64" s="9">
        <f>D65</f>
        <v>92680</v>
      </c>
      <c r="E64" s="9">
        <f t="shared" ref="E64:F64" si="3">E65</f>
        <v>21332</v>
      </c>
      <c r="F64" s="9">
        <f t="shared" si="3"/>
        <v>114012</v>
      </c>
      <c r="G64" s="22">
        <f>SUM(G66:G72)</f>
        <v>110830</v>
      </c>
      <c r="H64" s="26"/>
    </row>
    <row r="65" spans="1:10" s="5" customFormat="1" x14ac:dyDescent="0.3">
      <c r="A65" s="8" t="s">
        <v>111</v>
      </c>
      <c r="B65" s="8"/>
      <c r="C65" s="8" t="s">
        <v>112</v>
      </c>
      <c r="D65" s="9">
        <f>SUM(D66:D72)</f>
        <v>92680</v>
      </c>
      <c r="E65" s="9">
        <f>SUM(E66:E72)</f>
        <v>21332</v>
      </c>
      <c r="F65" s="9">
        <f>SUM(F66:F72)</f>
        <v>114012</v>
      </c>
      <c r="G65" s="22">
        <f>SUM(G66:G72)</f>
        <v>110830</v>
      </c>
      <c r="H65" s="26"/>
      <c r="I65" s="27"/>
    </row>
    <row r="66" spans="1:10" x14ac:dyDescent="0.3">
      <c r="A66" s="10" t="s">
        <v>111</v>
      </c>
      <c r="B66" s="10" t="s">
        <v>115</v>
      </c>
      <c r="C66" s="10" t="s">
        <v>116</v>
      </c>
      <c r="D66" s="11">
        <v>71883</v>
      </c>
      <c r="E66" s="11">
        <v>16917</v>
      </c>
      <c r="F66" s="11">
        <f>D66+E66</f>
        <v>88800</v>
      </c>
      <c r="G66" s="7">
        <v>87500</v>
      </c>
      <c r="H66" s="25"/>
      <c r="I66" s="28"/>
    </row>
    <row r="67" spans="1:10" x14ac:dyDescent="0.3">
      <c r="A67" s="10" t="s">
        <v>111</v>
      </c>
      <c r="B67" s="10" t="s">
        <v>117</v>
      </c>
      <c r="C67" s="10" t="s">
        <v>118</v>
      </c>
      <c r="D67" s="11">
        <v>2720</v>
      </c>
      <c r="E67" s="11">
        <v>480</v>
      </c>
      <c r="F67" s="11">
        <f t="shared" ref="F67:F72" si="4">D67+E67</f>
        <v>3200</v>
      </c>
      <c r="G67" s="7">
        <v>3300</v>
      </c>
      <c r="H67" s="25"/>
      <c r="I67" s="28"/>
    </row>
    <row r="68" spans="1:10" x14ac:dyDescent="0.3">
      <c r="A68" s="10" t="s">
        <v>111</v>
      </c>
      <c r="B68" s="10" t="s">
        <v>119</v>
      </c>
      <c r="C68" s="10" t="s">
        <v>120</v>
      </c>
      <c r="D68" s="11">
        <v>557</v>
      </c>
      <c r="E68" s="11">
        <v>143</v>
      </c>
      <c r="F68" s="11">
        <f t="shared" si="4"/>
        <v>700</v>
      </c>
      <c r="G68" s="7">
        <v>700</v>
      </c>
      <c r="H68" s="25"/>
      <c r="I68" s="28"/>
    </row>
    <row r="69" spans="1:10" x14ac:dyDescent="0.3">
      <c r="A69" s="10" t="s">
        <v>111</v>
      </c>
      <c r="B69" s="10" t="s">
        <v>121</v>
      </c>
      <c r="C69" s="10" t="s">
        <v>122</v>
      </c>
      <c r="D69" s="11">
        <v>1062</v>
      </c>
      <c r="E69" s="11"/>
      <c r="F69" s="11">
        <f t="shared" si="4"/>
        <v>1062</v>
      </c>
      <c r="G69" s="7">
        <v>530</v>
      </c>
      <c r="H69" s="25"/>
      <c r="I69" s="28"/>
    </row>
    <row r="70" spans="1:10" x14ac:dyDescent="0.3">
      <c r="A70" s="10" t="s">
        <v>111</v>
      </c>
      <c r="B70" s="10" t="s">
        <v>123</v>
      </c>
      <c r="C70" s="10" t="s">
        <v>124</v>
      </c>
      <c r="D70" s="11">
        <v>1394</v>
      </c>
      <c r="E70" s="11">
        <v>706</v>
      </c>
      <c r="F70" s="11">
        <f t="shared" si="4"/>
        <v>2100</v>
      </c>
      <c r="G70" s="7">
        <v>1800</v>
      </c>
      <c r="H70" s="25"/>
      <c r="I70" s="28"/>
    </row>
    <row r="71" spans="1:10" x14ac:dyDescent="0.3">
      <c r="A71" s="10" t="s">
        <v>111</v>
      </c>
      <c r="B71" s="10" t="s">
        <v>127</v>
      </c>
      <c r="C71" s="10" t="s">
        <v>128</v>
      </c>
      <c r="D71" s="11">
        <v>11852</v>
      </c>
      <c r="E71" s="11">
        <v>2798</v>
      </c>
      <c r="F71" s="11">
        <f t="shared" si="4"/>
        <v>14650</v>
      </c>
      <c r="G71" s="7">
        <v>14500</v>
      </c>
      <c r="H71" s="25"/>
      <c r="I71" s="28"/>
    </row>
    <row r="72" spans="1:10" x14ac:dyDescent="0.3">
      <c r="A72" s="10" t="s">
        <v>111</v>
      </c>
      <c r="B72" s="10" t="s">
        <v>129</v>
      </c>
      <c r="C72" s="10" t="s">
        <v>130</v>
      </c>
      <c r="D72" s="11">
        <v>3212</v>
      </c>
      <c r="E72" s="11">
        <v>288</v>
      </c>
      <c r="F72" s="11">
        <f t="shared" si="4"/>
        <v>3500</v>
      </c>
      <c r="G72" s="30">
        <v>2500</v>
      </c>
      <c r="H72" s="26"/>
      <c r="I72" s="28"/>
    </row>
    <row r="73" spans="1:10" x14ac:dyDescent="0.3">
      <c r="A73" s="10"/>
      <c r="B73" s="29">
        <v>18055021</v>
      </c>
      <c r="C73" s="8" t="s">
        <v>229</v>
      </c>
      <c r="D73" s="9"/>
      <c r="E73" s="9"/>
      <c r="F73" s="9"/>
      <c r="G73" s="22">
        <f>SUM(G74)</f>
        <v>50000</v>
      </c>
      <c r="H73" s="26"/>
      <c r="I73" s="27"/>
    </row>
    <row r="74" spans="1:10" x14ac:dyDescent="0.3">
      <c r="A74" s="8" t="s">
        <v>111</v>
      </c>
      <c r="B74" s="29"/>
      <c r="C74" s="8" t="s">
        <v>112</v>
      </c>
      <c r="D74" s="9"/>
      <c r="E74" s="9"/>
      <c r="F74" s="9"/>
      <c r="G74" s="22">
        <v>50000</v>
      </c>
      <c r="H74" s="26"/>
      <c r="I74" s="28"/>
    </row>
    <row r="75" spans="1:10" x14ac:dyDescent="0.3">
      <c r="A75" s="10">
        <v>11</v>
      </c>
      <c r="B75" s="19">
        <v>32321</v>
      </c>
      <c r="C75" s="10" t="s">
        <v>230</v>
      </c>
      <c r="D75" s="11"/>
      <c r="E75" s="11"/>
      <c r="F75" s="11"/>
      <c r="G75" s="30">
        <v>50000</v>
      </c>
      <c r="H75" s="26"/>
      <c r="I75" s="28"/>
    </row>
    <row r="76" spans="1:10" x14ac:dyDescent="0.3">
      <c r="A76" s="8"/>
      <c r="B76" s="8" t="s">
        <v>131</v>
      </c>
      <c r="C76" s="8" t="s">
        <v>132</v>
      </c>
      <c r="D76" s="9">
        <f>D77+D80</f>
        <v>99808</v>
      </c>
      <c r="E76" s="9">
        <f t="shared" ref="E76:F76" si="5">E77+E80</f>
        <v>-13695</v>
      </c>
      <c r="F76" s="9">
        <f t="shared" si="5"/>
        <v>86113</v>
      </c>
      <c r="G76" s="22">
        <f>SUM(G77+G80)</f>
        <v>86200</v>
      </c>
      <c r="H76" s="26"/>
      <c r="I76" s="27"/>
      <c r="J76" s="5"/>
    </row>
    <row r="77" spans="1:10" s="5" customFormat="1" x14ac:dyDescent="0.3">
      <c r="A77" s="8" t="s">
        <v>111</v>
      </c>
      <c r="B77" s="8"/>
      <c r="C77" s="8" t="s">
        <v>112</v>
      </c>
      <c r="D77" s="9">
        <f>SUM(D78:D79)</f>
        <v>61849</v>
      </c>
      <c r="E77" s="9">
        <f t="shared" ref="E77:F77" si="6">SUM(E78:E79)</f>
        <v>-14549</v>
      </c>
      <c r="F77" s="9">
        <f t="shared" si="6"/>
        <v>47300</v>
      </c>
      <c r="G77" s="22">
        <f>SUM(G78:G79)</f>
        <v>46800</v>
      </c>
      <c r="H77" s="26"/>
      <c r="I77" s="27"/>
    </row>
    <row r="78" spans="1:10" s="5" customFormat="1" x14ac:dyDescent="0.3">
      <c r="A78" s="10" t="s">
        <v>111</v>
      </c>
      <c r="B78" s="10" t="s">
        <v>115</v>
      </c>
      <c r="C78" s="10" t="s">
        <v>116</v>
      </c>
      <c r="D78" s="11">
        <v>53089</v>
      </c>
      <c r="E78" s="11">
        <v>-12589</v>
      </c>
      <c r="F78" s="11">
        <f>D78+E78</f>
        <v>40500</v>
      </c>
      <c r="G78" s="7">
        <v>40200</v>
      </c>
      <c r="H78" s="25"/>
      <c r="I78" s="28"/>
      <c r="J78"/>
    </row>
    <row r="79" spans="1:10" x14ac:dyDescent="0.3">
      <c r="A79" s="10" t="s">
        <v>111</v>
      </c>
      <c r="B79" s="10" t="s">
        <v>127</v>
      </c>
      <c r="C79" s="10" t="s">
        <v>128</v>
      </c>
      <c r="D79" s="11">
        <v>8760</v>
      </c>
      <c r="E79" s="11">
        <v>-1960</v>
      </c>
      <c r="F79" s="11">
        <f>D79+E79</f>
        <v>6800</v>
      </c>
      <c r="G79" s="7">
        <v>6600</v>
      </c>
      <c r="H79" s="25"/>
      <c r="I79" s="28"/>
    </row>
    <row r="80" spans="1:10" x14ac:dyDescent="0.3">
      <c r="A80" s="8" t="s">
        <v>133</v>
      </c>
      <c r="B80" s="8"/>
      <c r="C80" s="8" t="s">
        <v>134</v>
      </c>
      <c r="D80" s="9">
        <f>SUM(D81:D86)</f>
        <v>37959</v>
      </c>
      <c r="E80" s="9">
        <f>SUM(E81:E86)</f>
        <v>854</v>
      </c>
      <c r="F80" s="9">
        <f>SUM(F81:F86)</f>
        <v>38813</v>
      </c>
      <c r="G80" s="22">
        <f>SUM(G81:G86)</f>
        <v>39400</v>
      </c>
      <c r="H80" s="26"/>
      <c r="I80" s="27"/>
      <c r="J80" s="5"/>
    </row>
    <row r="81" spans="1:10" s="5" customFormat="1" x14ac:dyDescent="0.3">
      <c r="A81" s="10" t="s">
        <v>133</v>
      </c>
      <c r="B81" s="10" t="s">
        <v>115</v>
      </c>
      <c r="C81" s="10" t="s">
        <v>116</v>
      </c>
      <c r="D81" s="11">
        <v>23930</v>
      </c>
      <c r="E81" s="11">
        <v>-430</v>
      </c>
      <c r="F81" s="11">
        <f>D81+E81</f>
        <v>23500</v>
      </c>
      <c r="G81" s="7">
        <v>24800</v>
      </c>
      <c r="H81" s="25"/>
      <c r="I81" s="28"/>
      <c r="J81"/>
    </row>
    <row r="82" spans="1:10" x14ac:dyDescent="0.3">
      <c r="A82" s="10" t="s">
        <v>133</v>
      </c>
      <c r="B82" s="10" t="s">
        <v>117</v>
      </c>
      <c r="C82" s="10" t="s">
        <v>118</v>
      </c>
      <c r="D82" s="11">
        <v>2787</v>
      </c>
      <c r="E82" s="11">
        <v>259</v>
      </c>
      <c r="F82" s="11">
        <f t="shared" ref="F82:F86" si="7">D82+E82</f>
        <v>3046</v>
      </c>
      <c r="G82" s="7">
        <v>3300</v>
      </c>
      <c r="H82" s="25"/>
      <c r="I82" s="28"/>
    </row>
    <row r="83" spans="1:10" x14ac:dyDescent="0.3">
      <c r="A83" s="10" t="s">
        <v>133</v>
      </c>
      <c r="B83" s="10" t="s">
        <v>119</v>
      </c>
      <c r="C83" s="10" t="s">
        <v>120</v>
      </c>
      <c r="D83" s="11">
        <v>531</v>
      </c>
      <c r="E83" s="11">
        <v>69</v>
      </c>
      <c r="F83" s="11">
        <f t="shared" si="7"/>
        <v>600</v>
      </c>
      <c r="G83" s="7">
        <v>900</v>
      </c>
      <c r="H83" s="25"/>
      <c r="I83" s="28"/>
    </row>
    <row r="84" spans="1:10" x14ac:dyDescent="0.3">
      <c r="A84" s="10" t="s">
        <v>133</v>
      </c>
      <c r="B84" s="10" t="s">
        <v>123</v>
      </c>
      <c r="C84" s="10" t="s">
        <v>124</v>
      </c>
      <c r="D84" s="11">
        <v>2787</v>
      </c>
      <c r="E84" s="11">
        <v>1113</v>
      </c>
      <c r="F84" s="11">
        <f t="shared" si="7"/>
        <v>3900</v>
      </c>
      <c r="G84" s="7">
        <v>3600</v>
      </c>
      <c r="H84" s="25"/>
      <c r="I84" s="28"/>
    </row>
    <row r="85" spans="1:10" x14ac:dyDescent="0.3">
      <c r="A85" s="10" t="s">
        <v>133</v>
      </c>
      <c r="B85" s="10" t="s">
        <v>127</v>
      </c>
      <c r="C85" s="10" t="s">
        <v>128</v>
      </c>
      <c r="D85" s="11">
        <v>3942</v>
      </c>
      <c r="E85" s="11">
        <v>-75</v>
      </c>
      <c r="F85" s="11">
        <f t="shared" si="7"/>
        <v>3867</v>
      </c>
      <c r="G85" s="7">
        <v>4100</v>
      </c>
      <c r="H85" s="25"/>
      <c r="I85" s="28"/>
    </row>
    <row r="86" spans="1:10" x14ac:dyDescent="0.3">
      <c r="A86" s="10" t="s">
        <v>133</v>
      </c>
      <c r="B86" s="10" t="s">
        <v>129</v>
      </c>
      <c r="C86" s="10" t="s">
        <v>130</v>
      </c>
      <c r="D86" s="11">
        <v>3982</v>
      </c>
      <c r="E86" s="11">
        <v>-82</v>
      </c>
      <c r="F86" s="11">
        <f t="shared" si="7"/>
        <v>3900</v>
      </c>
      <c r="G86" s="30">
        <v>2700</v>
      </c>
      <c r="H86" s="26"/>
      <c r="I86" s="28"/>
    </row>
    <row r="87" spans="1:10" x14ac:dyDescent="0.3">
      <c r="A87" s="8"/>
      <c r="B87" s="8" t="s">
        <v>135</v>
      </c>
      <c r="C87" s="8" t="s">
        <v>136</v>
      </c>
      <c r="D87" s="9">
        <f>D88</f>
        <v>2654</v>
      </c>
      <c r="E87" s="9">
        <f t="shared" ref="E87:F88" si="8">E88</f>
        <v>0</v>
      </c>
      <c r="F87" s="9">
        <f t="shared" si="8"/>
        <v>2654</v>
      </c>
      <c r="G87" s="22">
        <f>SUM(G88)</f>
        <v>2700</v>
      </c>
      <c r="H87" s="26"/>
      <c r="I87" s="27"/>
      <c r="J87" s="5"/>
    </row>
    <row r="88" spans="1:10" s="5" customFormat="1" x14ac:dyDescent="0.3">
      <c r="A88" s="8" t="s">
        <v>111</v>
      </c>
      <c r="B88" s="8"/>
      <c r="C88" s="8" t="s">
        <v>112</v>
      </c>
      <c r="D88" s="9">
        <f>D89</f>
        <v>2654</v>
      </c>
      <c r="E88" s="9">
        <f t="shared" si="8"/>
        <v>0</v>
      </c>
      <c r="F88" s="9">
        <f t="shared" si="8"/>
        <v>2654</v>
      </c>
      <c r="G88" s="22">
        <f>SUM(G89)</f>
        <v>2700</v>
      </c>
      <c r="H88" s="26"/>
      <c r="I88" s="27"/>
    </row>
    <row r="89" spans="1:10" s="5" customFormat="1" x14ac:dyDescent="0.3">
      <c r="A89" s="10" t="s">
        <v>111</v>
      </c>
      <c r="B89" s="10" t="s">
        <v>137</v>
      </c>
      <c r="C89" s="10" t="s">
        <v>138</v>
      </c>
      <c r="D89" s="11">
        <v>2654</v>
      </c>
      <c r="E89" s="11"/>
      <c r="F89" s="11">
        <f>D89+E89</f>
        <v>2654</v>
      </c>
      <c r="G89" s="30">
        <v>2700</v>
      </c>
      <c r="H89" s="26"/>
      <c r="I89" s="28"/>
      <c r="J89"/>
    </row>
    <row r="90" spans="1:10" x14ac:dyDescent="0.3">
      <c r="A90" s="8"/>
      <c r="B90" s="8" t="s">
        <v>139</v>
      </c>
      <c r="C90" s="8" t="s">
        <v>140</v>
      </c>
      <c r="D90" s="9">
        <f>D93+D91</f>
        <v>2787</v>
      </c>
      <c r="E90" s="9">
        <f t="shared" ref="E90:F90" si="9">E93+E91</f>
        <v>0</v>
      </c>
      <c r="F90" s="9">
        <f t="shared" si="9"/>
        <v>2787</v>
      </c>
      <c r="G90" s="22">
        <f>SUM(G91+G93)</f>
        <v>2800</v>
      </c>
      <c r="H90" s="26"/>
      <c r="I90" s="27"/>
      <c r="J90" s="5"/>
    </row>
    <row r="91" spans="1:10" s="5" customFormat="1" x14ac:dyDescent="0.3">
      <c r="A91" s="8" t="s">
        <v>202</v>
      </c>
      <c r="B91" s="8"/>
      <c r="C91" s="8" t="s">
        <v>203</v>
      </c>
      <c r="D91" s="9">
        <f>D92</f>
        <v>0</v>
      </c>
      <c r="E91" s="9">
        <f t="shared" ref="E91:F91" si="10">E92</f>
        <v>133</v>
      </c>
      <c r="F91" s="9">
        <f t="shared" si="10"/>
        <v>133</v>
      </c>
      <c r="G91" s="22">
        <f>SUM(G92)</f>
        <v>200</v>
      </c>
      <c r="H91" s="26"/>
      <c r="I91" s="27"/>
    </row>
    <row r="92" spans="1:10" s="5" customFormat="1" x14ac:dyDescent="0.3">
      <c r="A92" s="10" t="s">
        <v>202</v>
      </c>
      <c r="B92" s="10" t="s">
        <v>141</v>
      </c>
      <c r="C92" s="10" t="s">
        <v>142</v>
      </c>
      <c r="D92" s="11">
        <v>0</v>
      </c>
      <c r="E92" s="11">
        <v>133</v>
      </c>
      <c r="F92" s="11">
        <f>D92+E92</f>
        <v>133</v>
      </c>
      <c r="G92" s="30">
        <v>200</v>
      </c>
      <c r="H92" s="26"/>
      <c r="I92" s="27"/>
    </row>
    <row r="93" spans="1:10" s="5" customFormat="1" x14ac:dyDescent="0.3">
      <c r="A93" s="8" t="s">
        <v>133</v>
      </c>
      <c r="B93" s="8"/>
      <c r="C93" s="8" t="s">
        <v>134</v>
      </c>
      <c r="D93" s="9">
        <f>D94</f>
        <v>2787</v>
      </c>
      <c r="E93" s="9">
        <f t="shared" ref="E93:F93" si="11">E94</f>
        <v>-133</v>
      </c>
      <c r="F93" s="9">
        <f t="shared" si="11"/>
        <v>2654</v>
      </c>
      <c r="G93" s="22">
        <f>SUM(G94)</f>
        <v>2600</v>
      </c>
      <c r="H93" s="26"/>
      <c r="I93" s="27"/>
    </row>
    <row r="94" spans="1:10" s="5" customFormat="1" x14ac:dyDescent="0.3">
      <c r="A94" s="10" t="s">
        <v>133</v>
      </c>
      <c r="B94" s="10" t="s">
        <v>141</v>
      </c>
      <c r="C94" s="10" t="s">
        <v>142</v>
      </c>
      <c r="D94" s="11">
        <v>2787</v>
      </c>
      <c r="E94" s="11">
        <v>-133</v>
      </c>
      <c r="F94" s="11">
        <f>D94+E94</f>
        <v>2654</v>
      </c>
      <c r="G94" s="30">
        <v>2600</v>
      </c>
      <c r="H94" s="26"/>
      <c r="I94" s="28"/>
      <c r="J94"/>
    </row>
    <row r="95" spans="1:10" x14ac:dyDescent="0.3">
      <c r="A95" s="8"/>
      <c r="B95" s="8" t="s">
        <v>143</v>
      </c>
      <c r="C95" s="8" t="s">
        <v>144</v>
      </c>
      <c r="D95" s="9">
        <f>D96</f>
        <v>7340</v>
      </c>
      <c r="E95" s="9">
        <f t="shared" ref="E95:F96" si="12">E96</f>
        <v>133</v>
      </c>
      <c r="F95" s="9">
        <f t="shared" si="12"/>
        <v>7473</v>
      </c>
      <c r="G95" s="22">
        <f>SUM(G96)</f>
        <v>26400</v>
      </c>
      <c r="H95" s="26"/>
      <c r="I95" s="27"/>
      <c r="J95" s="5"/>
    </row>
    <row r="96" spans="1:10" s="5" customFormat="1" x14ac:dyDescent="0.3">
      <c r="A96" s="8"/>
      <c r="B96" s="8" t="s">
        <v>145</v>
      </c>
      <c r="C96" s="8" t="s">
        <v>146</v>
      </c>
      <c r="D96" s="9">
        <f>D97</f>
        <v>7340</v>
      </c>
      <c r="E96" s="9">
        <f t="shared" si="12"/>
        <v>133</v>
      </c>
      <c r="F96" s="9">
        <f t="shared" si="12"/>
        <v>7473</v>
      </c>
      <c r="G96" s="22">
        <f>SUM(G97)</f>
        <v>26400</v>
      </c>
      <c r="H96" s="26"/>
      <c r="I96" s="27"/>
    </row>
    <row r="97" spans="1:10" s="5" customFormat="1" x14ac:dyDescent="0.3">
      <c r="A97" s="8" t="s">
        <v>4</v>
      </c>
      <c r="B97" s="8"/>
      <c r="C97" s="8" t="s">
        <v>10</v>
      </c>
      <c r="D97" s="9">
        <f>SUM(D98:D101)</f>
        <v>7340</v>
      </c>
      <c r="E97" s="9">
        <f>SUM(E98:E101)</f>
        <v>133</v>
      </c>
      <c r="F97" s="9">
        <f>SUM(F98:F101)</f>
        <v>7473</v>
      </c>
      <c r="G97" s="22">
        <f>SUM(G98:G101)</f>
        <v>26400</v>
      </c>
      <c r="H97" s="26"/>
      <c r="I97" s="27"/>
    </row>
    <row r="98" spans="1:10" s="5" customFormat="1" x14ac:dyDescent="0.3">
      <c r="A98" s="10" t="s">
        <v>4</v>
      </c>
      <c r="B98" s="10" t="s">
        <v>147</v>
      </c>
      <c r="C98" s="10" t="s">
        <v>148</v>
      </c>
      <c r="D98" s="11">
        <v>4194</v>
      </c>
      <c r="E98" s="11"/>
      <c r="F98" s="11">
        <f>D98+E98</f>
        <v>4194</v>
      </c>
      <c r="G98" s="7">
        <v>2800</v>
      </c>
      <c r="H98" s="25"/>
      <c r="I98" s="28"/>
      <c r="J98"/>
    </row>
    <row r="99" spans="1:10" x14ac:dyDescent="0.3">
      <c r="A99" s="10" t="s">
        <v>4</v>
      </c>
      <c r="B99" s="10" t="s">
        <v>149</v>
      </c>
      <c r="C99" s="10" t="s">
        <v>150</v>
      </c>
      <c r="D99" s="11">
        <v>2084</v>
      </c>
      <c r="E99" s="11">
        <v>133</v>
      </c>
      <c r="F99" s="11">
        <f t="shared" ref="F99:F101" si="13">D99+E99</f>
        <v>2217</v>
      </c>
      <c r="G99" s="7">
        <v>6600</v>
      </c>
      <c r="H99" s="25"/>
      <c r="I99" s="28"/>
    </row>
    <row r="100" spans="1:10" x14ac:dyDescent="0.3">
      <c r="A100" s="18">
        <v>31</v>
      </c>
      <c r="B100" s="18">
        <v>42239</v>
      </c>
      <c r="C100" s="10" t="s">
        <v>234</v>
      </c>
      <c r="D100" s="11"/>
      <c r="E100" s="11"/>
      <c r="F100" s="11"/>
      <c r="G100" s="7">
        <v>14000</v>
      </c>
      <c r="H100" s="25"/>
      <c r="I100" s="28"/>
    </row>
    <row r="101" spans="1:10" x14ac:dyDescent="0.3">
      <c r="A101" s="10" t="s">
        <v>4</v>
      </c>
      <c r="B101" s="10" t="s">
        <v>153</v>
      </c>
      <c r="C101" s="10" t="s">
        <v>154</v>
      </c>
      <c r="D101" s="11">
        <v>1062</v>
      </c>
      <c r="E101" s="11"/>
      <c r="F101" s="11">
        <f t="shared" si="13"/>
        <v>1062</v>
      </c>
      <c r="G101" s="7">
        <v>3000</v>
      </c>
      <c r="H101" s="25"/>
      <c r="I101" s="28"/>
    </row>
    <row r="102" spans="1:10" x14ac:dyDescent="0.3">
      <c r="A102" s="8"/>
      <c r="B102" s="8" t="s">
        <v>155</v>
      </c>
      <c r="C102" s="8" t="s">
        <v>156</v>
      </c>
      <c r="D102" s="9">
        <f>D103</f>
        <v>85247</v>
      </c>
      <c r="E102" s="9">
        <f t="shared" ref="E102:F103" si="14">E103</f>
        <v>10019</v>
      </c>
      <c r="F102" s="9">
        <f t="shared" si="14"/>
        <v>95266</v>
      </c>
      <c r="G102" s="22">
        <f>SUM(G103)</f>
        <v>96200</v>
      </c>
      <c r="H102" s="26"/>
      <c r="I102" s="27"/>
      <c r="J102" s="5"/>
    </row>
    <row r="103" spans="1:10" s="5" customFormat="1" x14ac:dyDescent="0.3">
      <c r="A103" s="8"/>
      <c r="B103" s="8" t="s">
        <v>157</v>
      </c>
      <c r="C103" s="8" t="s">
        <v>158</v>
      </c>
      <c r="D103" s="9">
        <f>D104</f>
        <v>85247</v>
      </c>
      <c r="E103" s="9">
        <f t="shared" si="14"/>
        <v>10019</v>
      </c>
      <c r="F103" s="9">
        <f t="shared" si="14"/>
        <v>95266</v>
      </c>
      <c r="G103" s="22">
        <f>SUM(G104)</f>
        <v>96200</v>
      </c>
      <c r="H103" s="26"/>
      <c r="I103" s="27"/>
    </row>
    <row r="104" spans="1:10" s="5" customFormat="1" x14ac:dyDescent="0.3">
      <c r="A104" s="8" t="s">
        <v>111</v>
      </c>
      <c r="B104" s="8"/>
      <c r="C104" s="8" t="s">
        <v>112</v>
      </c>
      <c r="D104" s="9">
        <f>SUM(D105:D114)</f>
        <v>85247</v>
      </c>
      <c r="E104" s="9">
        <f>SUM(E105:E114)</f>
        <v>10019</v>
      </c>
      <c r="F104" s="9">
        <f>SUM(F105:F114)</f>
        <v>95266</v>
      </c>
      <c r="G104" s="22">
        <f>SUM(G105:G114)</f>
        <v>96200</v>
      </c>
      <c r="H104" s="26"/>
      <c r="I104" s="27"/>
    </row>
    <row r="105" spans="1:10" s="5" customFormat="1" x14ac:dyDescent="0.3">
      <c r="A105" s="10" t="s">
        <v>111</v>
      </c>
      <c r="B105" s="10" t="s">
        <v>115</v>
      </c>
      <c r="C105" s="10" t="s">
        <v>116</v>
      </c>
      <c r="D105" s="11">
        <v>67290</v>
      </c>
      <c r="E105" s="11">
        <v>6330</v>
      </c>
      <c r="F105" s="11">
        <f>D105+E105</f>
        <v>73620</v>
      </c>
      <c r="G105" s="7">
        <v>73500</v>
      </c>
      <c r="H105" s="25"/>
      <c r="I105" s="28"/>
      <c r="J105"/>
    </row>
    <row r="106" spans="1:10" x14ac:dyDescent="0.3">
      <c r="A106" s="10" t="s">
        <v>111</v>
      </c>
      <c r="B106" s="10" t="s">
        <v>159</v>
      </c>
      <c r="C106" s="10" t="s">
        <v>160</v>
      </c>
      <c r="D106" s="11">
        <v>1327</v>
      </c>
      <c r="E106" s="11">
        <v>-127</v>
      </c>
      <c r="F106" s="11">
        <f t="shared" ref="F106:F114" si="15">D106+E106</f>
        <v>1200</v>
      </c>
      <c r="G106" s="7">
        <v>1200</v>
      </c>
      <c r="H106" s="25"/>
      <c r="I106" s="28"/>
    </row>
    <row r="107" spans="1:10" x14ac:dyDescent="0.3">
      <c r="A107" s="10" t="s">
        <v>111</v>
      </c>
      <c r="B107" s="10" t="s">
        <v>117</v>
      </c>
      <c r="C107" s="10" t="s">
        <v>118</v>
      </c>
      <c r="D107" s="11">
        <v>1473</v>
      </c>
      <c r="E107" s="11">
        <v>27</v>
      </c>
      <c r="F107" s="11">
        <f t="shared" si="15"/>
        <v>1500</v>
      </c>
      <c r="G107" s="7">
        <v>2000</v>
      </c>
      <c r="H107" s="25"/>
      <c r="I107" s="28"/>
    </row>
    <row r="108" spans="1:10" x14ac:dyDescent="0.3">
      <c r="A108" s="10" t="s">
        <v>111</v>
      </c>
      <c r="B108" s="10" t="s">
        <v>119</v>
      </c>
      <c r="C108" s="10" t="s">
        <v>120</v>
      </c>
      <c r="D108" s="11">
        <v>398</v>
      </c>
      <c r="E108" s="11">
        <v>2</v>
      </c>
      <c r="F108" s="11">
        <f t="shared" si="15"/>
        <v>400</v>
      </c>
      <c r="G108" s="7">
        <v>700</v>
      </c>
      <c r="H108" s="25"/>
      <c r="I108" s="28"/>
    </row>
    <row r="109" spans="1:10" x14ac:dyDescent="0.3">
      <c r="A109" s="10" t="s">
        <v>111</v>
      </c>
      <c r="B109" s="10" t="s">
        <v>121</v>
      </c>
      <c r="C109" s="10" t="s">
        <v>122</v>
      </c>
      <c r="D109" s="11">
        <v>1062</v>
      </c>
      <c r="E109" s="11"/>
      <c r="F109" s="11">
        <f t="shared" si="15"/>
        <v>1062</v>
      </c>
      <c r="G109" s="7">
        <v>470</v>
      </c>
      <c r="H109" s="25"/>
      <c r="I109" s="28"/>
    </row>
    <row r="110" spans="1:10" x14ac:dyDescent="0.3">
      <c r="A110" s="10" t="s">
        <v>111</v>
      </c>
      <c r="B110" s="10" t="s">
        <v>123</v>
      </c>
      <c r="C110" s="10" t="s">
        <v>124</v>
      </c>
      <c r="D110" s="11">
        <v>1195</v>
      </c>
      <c r="E110" s="11">
        <v>305</v>
      </c>
      <c r="F110" s="11">
        <f t="shared" si="15"/>
        <v>1500</v>
      </c>
      <c r="G110" s="7">
        <v>1700</v>
      </c>
      <c r="H110" s="25"/>
      <c r="I110" s="28"/>
    </row>
    <row r="111" spans="1:10" x14ac:dyDescent="0.3">
      <c r="A111" s="19">
        <v>11</v>
      </c>
      <c r="B111" s="19">
        <v>31219</v>
      </c>
      <c r="C111" s="10" t="s">
        <v>126</v>
      </c>
      <c r="D111" s="11"/>
      <c r="E111" s="11"/>
      <c r="F111" s="11"/>
      <c r="G111" s="7">
        <v>230</v>
      </c>
      <c r="H111" s="25"/>
      <c r="I111" s="28"/>
    </row>
    <row r="112" spans="1:10" x14ac:dyDescent="0.3">
      <c r="A112" s="10" t="s">
        <v>111</v>
      </c>
      <c r="B112" s="10" t="s">
        <v>127</v>
      </c>
      <c r="C112" s="10" t="s">
        <v>128</v>
      </c>
      <c r="D112" s="11">
        <v>11414</v>
      </c>
      <c r="E112" s="11">
        <v>970</v>
      </c>
      <c r="F112" s="11">
        <f t="shared" si="15"/>
        <v>12384</v>
      </c>
      <c r="G112" s="7">
        <v>12400</v>
      </c>
      <c r="H112" s="25"/>
      <c r="I112" s="28"/>
    </row>
    <row r="113" spans="1:15" x14ac:dyDescent="0.3">
      <c r="A113" s="19">
        <v>11</v>
      </c>
      <c r="B113" s="19">
        <v>32224</v>
      </c>
      <c r="C113" s="10" t="s">
        <v>220</v>
      </c>
      <c r="D113" s="11">
        <v>0</v>
      </c>
      <c r="E113" s="11">
        <v>2400</v>
      </c>
      <c r="F113" s="11">
        <v>2400</v>
      </c>
      <c r="G113" s="30">
        <v>2400</v>
      </c>
      <c r="H113" s="26"/>
      <c r="I113" s="28"/>
    </row>
    <row r="114" spans="1:15" x14ac:dyDescent="0.3">
      <c r="A114" s="39" t="s">
        <v>111</v>
      </c>
      <c r="B114" s="39" t="s">
        <v>129</v>
      </c>
      <c r="C114" s="39" t="s">
        <v>130</v>
      </c>
      <c r="D114" s="40">
        <v>1088</v>
      </c>
      <c r="E114" s="40">
        <v>112</v>
      </c>
      <c r="F114" s="40">
        <f t="shared" si="15"/>
        <v>1200</v>
      </c>
      <c r="G114" s="41">
        <v>1600</v>
      </c>
      <c r="H114" s="25"/>
      <c r="I114" s="28"/>
    </row>
    <row r="115" spans="1:15" x14ac:dyDescent="0.3">
      <c r="A115" s="33"/>
      <c r="B115" s="33"/>
      <c r="C115" s="33"/>
      <c r="D115" s="33"/>
      <c r="E115" s="33"/>
      <c r="F115" s="34"/>
      <c r="G115" s="32"/>
      <c r="H115" s="25"/>
      <c r="I115" s="28"/>
    </row>
    <row r="116" spans="1:15" x14ac:dyDescent="0.3">
      <c r="G116" s="7"/>
      <c r="H116" s="25"/>
      <c r="I116" s="28"/>
      <c r="O116" s="38"/>
    </row>
    <row r="117" spans="1:15" x14ac:dyDescent="0.3">
      <c r="C117" s="6" t="s">
        <v>195</v>
      </c>
      <c r="D117" s="7">
        <f>D104+D88+D77+D65+D59</f>
        <v>242695</v>
      </c>
      <c r="E117" s="7">
        <f>E104+E88+E77+E65+E59</f>
        <v>20557</v>
      </c>
      <c r="F117" s="7">
        <f>F104+F88+F77+F65+F59</f>
        <v>263252</v>
      </c>
      <c r="G117" s="7">
        <f>SUM(G59+G64+G73+G77+G87+G104)</f>
        <v>332730</v>
      </c>
      <c r="H117" s="25"/>
      <c r="I117" s="28"/>
    </row>
    <row r="118" spans="1:15" x14ac:dyDescent="0.3">
      <c r="C118" s="6" t="s">
        <v>196</v>
      </c>
      <c r="D118" s="7">
        <f>D97+D9</f>
        <v>108675</v>
      </c>
      <c r="E118" s="7">
        <f>E97+E9</f>
        <v>6502</v>
      </c>
      <c r="F118" s="7">
        <f>F97+F9</f>
        <v>115177</v>
      </c>
      <c r="G118" s="7">
        <f>SUM(G7+G97)</f>
        <v>134100</v>
      </c>
      <c r="H118" s="25"/>
      <c r="I118" s="28"/>
    </row>
    <row r="119" spans="1:15" x14ac:dyDescent="0.3">
      <c r="C119" s="6" t="s">
        <v>197</v>
      </c>
      <c r="D119" s="7">
        <f>D91</f>
        <v>0</v>
      </c>
      <c r="E119" s="7">
        <f>E91</f>
        <v>133</v>
      </c>
      <c r="F119" s="7">
        <f>F91</f>
        <v>133</v>
      </c>
      <c r="G119" s="7">
        <f>SUM(G91)</f>
        <v>200</v>
      </c>
      <c r="H119" s="25"/>
      <c r="I119" s="28"/>
    </row>
    <row r="120" spans="1:15" x14ac:dyDescent="0.3">
      <c r="C120" s="6" t="s">
        <v>198</v>
      </c>
      <c r="D120" s="7">
        <f>D93+D80</f>
        <v>40746</v>
      </c>
      <c r="E120" s="7">
        <f>E93+E80</f>
        <v>721</v>
      </c>
      <c r="F120" s="7">
        <f>F93+F80</f>
        <v>41467</v>
      </c>
      <c r="G120" s="7">
        <f>SUM(G93+G80)</f>
        <v>42000</v>
      </c>
      <c r="H120" s="25"/>
      <c r="I120" s="28"/>
    </row>
    <row r="121" spans="1:15" x14ac:dyDescent="0.3">
      <c r="C121" s="6" t="s">
        <v>235</v>
      </c>
      <c r="D121" s="7">
        <f>SUM(D117:D120)</f>
        <v>392116</v>
      </c>
      <c r="E121" s="7">
        <f t="shared" ref="E121:F121" si="16">SUM(E117:E120)</f>
        <v>27913</v>
      </c>
      <c r="F121" s="7">
        <f t="shared" si="16"/>
        <v>420029</v>
      </c>
      <c r="G121" s="7">
        <f>SUM(G117:G120)</f>
        <v>509030</v>
      </c>
      <c r="H121" s="25"/>
      <c r="I121" s="28"/>
    </row>
    <row r="122" spans="1:15" x14ac:dyDescent="0.3">
      <c r="D122" s="7">
        <f>D121-D6</f>
        <v>0</v>
      </c>
      <c r="E122" s="7">
        <f>E121-E6</f>
        <v>0</v>
      </c>
      <c r="F122" s="7">
        <f>F121-F6</f>
        <v>0</v>
      </c>
      <c r="G122" s="7"/>
      <c r="H122" s="25"/>
      <c r="I122" s="28"/>
    </row>
    <row r="123" spans="1:15" x14ac:dyDescent="0.3">
      <c r="G123" s="7"/>
      <c r="H123" s="28"/>
      <c r="I123" s="28"/>
    </row>
    <row r="124" spans="1:15" x14ac:dyDescent="0.3">
      <c r="H124" s="2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0"/>
  <sheetViews>
    <sheetView topLeftCell="A49" workbookViewId="0">
      <selection activeCell="L23" sqref="L23"/>
    </sheetView>
  </sheetViews>
  <sheetFormatPr defaultRowHeight="14.4" x14ac:dyDescent="0.3"/>
  <cols>
    <col min="1" max="1" width="5.33203125" customWidth="1" collapsed="1"/>
    <col min="2" max="2" width="8.88671875" customWidth="1" collapsed="1"/>
    <col min="3" max="3" width="72" customWidth="1" collapsed="1"/>
    <col min="4" max="4" width="13.33203125" hidden="1" customWidth="1" collapsed="1"/>
    <col min="5" max="5" width="11.109375" hidden="1" customWidth="1" collapsed="1"/>
    <col min="6" max="6" width="0.109375" customWidth="1" collapsed="1"/>
    <col min="7" max="7" width="15.33203125" customWidth="1"/>
    <col min="9" max="9" width="11.5546875" bestFit="1" customWidth="1"/>
  </cols>
  <sheetData>
    <row r="1" spans="1:9" x14ac:dyDescent="0.3">
      <c r="B1" s="1" t="s">
        <v>161</v>
      </c>
    </row>
    <row r="2" spans="1:9" x14ac:dyDescent="0.3">
      <c r="B2" s="1" t="s">
        <v>162</v>
      </c>
    </row>
    <row r="3" spans="1:9" x14ac:dyDescent="0.3">
      <c r="B3" s="1" t="s">
        <v>5</v>
      </c>
    </row>
    <row r="4" spans="1:9" x14ac:dyDescent="0.3">
      <c r="A4" s="3" t="s">
        <v>0</v>
      </c>
      <c r="B4" s="3" t="s">
        <v>1</v>
      </c>
      <c r="C4" s="3" t="s">
        <v>2</v>
      </c>
      <c r="D4" s="4" t="s">
        <v>3</v>
      </c>
      <c r="E4" s="4" t="s">
        <v>193</v>
      </c>
      <c r="F4" s="4" t="s">
        <v>231</v>
      </c>
      <c r="G4" s="31" t="s">
        <v>227</v>
      </c>
    </row>
    <row r="5" spans="1:9" s="5" customFormat="1" x14ac:dyDescent="0.3">
      <c r="A5" s="8"/>
      <c r="B5" s="8"/>
      <c r="C5" s="8" t="s">
        <v>5</v>
      </c>
      <c r="D5" s="9" t="e">
        <f>D6+D21+D63</f>
        <v>#REF!</v>
      </c>
      <c r="E5" s="9">
        <f>E6+E21+E63</f>
        <v>28288</v>
      </c>
      <c r="F5" s="9">
        <f>F6+F21+F63</f>
        <v>1650683</v>
      </c>
      <c r="G5" s="22"/>
      <c r="H5" s="26"/>
    </row>
    <row r="6" spans="1:9" s="5" customFormat="1" x14ac:dyDescent="0.3">
      <c r="A6" s="8"/>
      <c r="B6" s="8" t="s">
        <v>6</v>
      </c>
      <c r="C6" s="8" t="s">
        <v>7</v>
      </c>
      <c r="D6" s="9">
        <f>D7</f>
        <v>1467782</v>
      </c>
      <c r="E6" s="9">
        <f t="shared" ref="E6:F7" si="0">E7</f>
        <v>29303</v>
      </c>
      <c r="F6" s="9">
        <f t="shared" si="0"/>
        <v>1497085</v>
      </c>
      <c r="G6" s="22">
        <f>SUM(G7)</f>
        <v>1811300</v>
      </c>
      <c r="H6" s="26"/>
    </row>
    <row r="7" spans="1:9" s="5" customFormat="1" x14ac:dyDescent="0.3">
      <c r="A7" s="8"/>
      <c r="B7" s="8" t="s">
        <v>163</v>
      </c>
      <c r="C7" s="8" t="s">
        <v>164</v>
      </c>
      <c r="D7" s="9">
        <f>D8</f>
        <v>1467782</v>
      </c>
      <c r="E7" s="9">
        <f t="shared" si="0"/>
        <v>29303</v>
      </c>
      <c r="F7" s="9">
        <f t="shared" si="0"/>
        <v>1497085</v>
      </c>
      <c r="G7" s="22">
        <f>SUM(G8)</f>
        <v>1811300</v>
      </c>
      <c r="H7" s="26"/>
    </row>
    <row r="8" spans="1:9" s="5" customFormat="1" x14ac:dyDescent="0.3">
      <c r="A8" s="8" t="s">
        <v>165</v>
      </c>
      <c r="B8" s="8"/>
      <c r="C8" s="8" t="s">
        <v>166</v>
      </c>
      <c r="D8" s="9">
        <f>SUM(D9:D20)</f>
        <v>1467782</v>
      </c>
      <c r="E8" s="9">
        <f t="shared" ref="E8:F8" si="1">SUM(E9:E20)</f>
        <v>29303</v>
      </c>
      <c r="F8" s="9">
        <f t="shared" si="1"/>
        <v>1497085</v>
      </c>
      <c r="G8" s="22">
        <f>SUM(G9:G20)</f>
        <v>1811300</v>
      </c>
      <c r="H8" s="26"/>
    </row>
    <row r="9" spans="1:9" x14ac:dyDescent="0.3">
      <c r="A9" s="10" t="s">
        <v>165</v>
      </c>
      <c r="B9" s="10" t="s">
        <v>115</v>
      </c>
      <c r="C9" s="10" t="s">
        <v>116</v>
      </c>
      <c r="D9" s="11">
        <v>1167960</v>
      </c>
      <c r="E9" s="11">
        <v>17500</v>
      </c>
      <c r="F9" s="11">
        <f>D9+E9</f>
        <v>1185460</v>
      </c>
      <c r="G9" s="30">
        <v>1409700</v>
      </c>
      <c r="H9" s="26"/>
      <c r="I9" s="11"/>
    </row>
    <row r="10" spans="1:9" x14ac:dyDescent="0.3">
      <c r="A10" s="10" t="s">
        <v>165</v>
      </c>
      <c r="B10" s="10" t="s">
        <v>167</v>
      </c>
      <c r="C10" s="10" t="s">
        <v>168</v>
      </c>
      <c r="D10" s="11">
        <v>4911</v>
      </c>
      <c r="E10" s="11"/>
      <c r="F10" s="11">
        <f t="shared" ref="F10:F20" si="2">D10+E10</f>
        <v>4911</v>
      </c>
      <c r="G10" s="30">
        <v>6000</v>
      </c>
      <c r="H10" s="25"/>
    </row>
    <row r="11" spans="1:9" x14ac:dyDescent="0.3">
      <c r="A11" s="10" t="s">
        <v>165</v>
      </c>
      <c r="B11" s="10" t="s">
        <v>159</v>
      </c>
      <c r="C11" s="10" t="s">
        <v>160</v>
      </c>
      <c r="D11" s="11">
        <v>17254</v>
      </c>
      <c r="E11" s="11"/>
      <c r="F11" s="11">
        <f t="shared" si="2"/>
        <v>17254</v>
      </c>
      <c r="G11" s="30">
        <v>24000</v>
      </c>
      <c r="H11" s="25"/>
    </row>
    <row r="12" spans="1:9" x14ac:dyDescent="0.3">
      <c r="A12" s="10" t="s">
        <v>165</v>
      </c>
      <c r="B12" s="10" t="s">
        <v>117</v>
      </c>
      <c r="C12" s="10" t="s">
        <v>118</v>
      </c>
      <c r="D12" s="11">
        <v>21899</v>
      </c>
      <c r="E12" s="11">
        <v>3767</v>
      </c>
      <c r="F12" s="11">
        <f t="shared" si="2"/>
        <v>25666</v>
      </c>
      <c r="G12" s="30">
        <v>31700</v>
      </c>
      <c r="H12" s="25"/>
    </row>
    <row r="13" spans="1:9" x14ac:dyDescent="0.3">
      <c r="A13" s="10" t="s">
        <v>165</v>
      </c>
      <c r="B13" s="10" t="s">
        <v>119</v>
      </c>
      <c r="C13" s="10" t="s">
        <v>120</v>
      </c>
      <c r="D13" s="11">
        <v>4911</v>
      </c>
      <c r="E13" s="11"/>
      <c r="F13" s="11">
        <f t="shared" si="2"/>
        <v>4911</v>
      </c>
      <c r="G13" s="30">
        <v>25700</v>
      </c>
      <c r="H13" s="25"/>
    </row>
    <row r="14" spans="1:9" x14ac:dyDescent="0.3">
      <c r="A14" s="10" t="s">
        <v>165</v>
      </c>
      <c r="B14" s="10" t="s">
        <v>169</v>
      </c>
      <c r="C14" s="10" t="s">
        <v>170</v>
      </c>
      <c r="D14" s="11">
        <v>2190</v>
      </c>
      <c r="E14" s="11"/>
      <c r="F14" s="11">
        <f t="shared" si="2"/>
        <v>2190</v>
      </c>
      <c r="G14" s="30">
        <v>8800</v>
      </c>
      <c r="H14" s="25"/>
    </row>
    <row r="15" spans="1:9" x14ac:dyDescent="0.3">
      <c r="A15" s="10" t="s">
        <v>165</v>
      </c>
      <c r="B15" s="10" t="s">
        <v>121</v>
      </c>
      <c r="C15" s="10" t="s">
        <v>122</v>
      </c>
      <c r="D15" s="11">
        <v>3982</v>
      </c>
      <c r="E15" s="11"/>
      <c r="F15" s="11">
        <f t="shared" si="2"/>
        <v>3982</v>
      </c>
      <c r="G15" s="30">
        <v>2000</v>
      </c>
      <c r="H15" s="25"/>
    </row>
    <row r="16" spans="1:9" x14ac:dyDescent="0.3">
      <c r="A16" s="10" t="s">
        <v>165</v>
      </c>
      <c r="B16" s="10" t="s">
        <v>123</v>
      </c>
      <c r="C16" s="10" t="s">
        <v>124</v>
      </c>
      <c r="D16" s="11">
        <v>15263</v>
      </c>
      <c r="E16" s="11">
        <v>3767</v>
      </c>
      <c r="F16" s="11">
        <f t="shared" si="2"/>
        <v>19030</v>
      </c>
      <c r="G16" s="30">
        <v>24000</v>
      </c>
      <c r="H16" s="25"/>
    </row>
    <row r="17" spans="1:9" x14ac:dyDescent="0.3">
      <c r="A17" s="10" t="s">
        <v>165</v>
      </c>
      <c r="B17" s="10" t="s">
        <v>125</v>
      </c>
      <c r="C17" s="10" t="s">
        <v>126</v>
      </c>
      <c r="D17" s="11">
        <v>465</v>
      </c>
      <c r="E17" s="11"/>
      <c r="F17" s="11">
        <f t="shared" si="2"/>
        <v>465</v>
      </c>
      <c r="G17" s="30">
        <v>500</v>
      </c>
      <c r="H17" s="25"/>
    </row>
    <row r="18" spans="1:9" x14ac:dyDescent="0.3">
      <c r="A18" s="10" t="s">
        <v>165</v>
      </c>
      <c r="B18" s="10" t="s">
        <v>127</v>
      </c>
      <c r="C18" s="10" t="s">
        <v>128</v>
      </c>
      <c r="D18" s="11">
        <v>196430</v>
      </c>
      <c r="E18" s="11">
        <v>2900</v>
      </c>
      <c r="F18" s="11">
        <f t="shared" si="2"/>
        <v>199330</v>
      </c>
      <c r="G18" s="30">
        <v>237600</v>
      </c>
      <c r="H18" s="25"/>
    </row>
    <row r="19" spans="1:9" x14ac:dyDescent="0.3">
      <c r="A19" s="10" t="s">
        <v>165</v>
      </c>
      <c r="B19" s="10" t="s">
        <v>129</v>
      </c>
      <c r="C19" s="10" t="s">
        <v>130</v>
      </c>
      <c r="D19" s="11">
        <v>30526</v>
      </c>
      <c r="E19" s="11"/>
      <c r="F19" s="11">
        <f t="shared" si="2"/>
        <v>30526</v>
      </c>
      <c r="G19" s="30">
        <v>38000</v>
      </c>
      <c r="H19" s="26"/>
      <c r="I19" s="11"/>
    </row>
    <row r="20" spans="1:9" x14ac:dyDescent="0.3">
      <c r="A20" s="10" t="s">
        <v>165</v>
      </c>
      <c r="B20" s="10" t="s">
        <v>171</v>
      </c>
      <c r="C20" s="10" t="s">
        <v>172</v>
      </c>
      <c r="D20" s="11">
        <v>1991</v>
      </c>
      <c r="E20" s="11">
        <v>1369</v>
      </c>
      <c r="F20" s="11">
        <f t="shared" si="2"/>
        <v>3360</v>
      </c>
      <c r="G20" s="7">
        <v>3300</v>
      </c>
      <c r="H20" s="25"/>
    </row>
    <row r="21" spans="1:9" s="5" customFormat="1" x14ac:dyDescent="0.3">
      <c r="A21" s="8"/>
      <c r="B21" s="8" t="s">
        <v>107</v>
      </c>
      <c r="C21" s="8" t="s">
        <v>108</v>
      </c>
      <c r="D21" s="9" t="e">
        <f>D22+D43+D54+D57+D60</f>
        <v>#REF!</v>
      </c>
      <c r="E21" s="9">
        <f>E22+E43+E54+E57+E60</f>
        <v>-1255</v>
      </c>
      <c r="F21" s="9">
        <f>F22+F43+F54+F57+F60</f>
        <v>149722</v>
      </c>
      <c r="G21" s="22">
        <f>SUM(G22+G43+G54+G57+G61)</f>
        <v>190500</v>
      </c>
      <c r="H21" s="26"/>
    </row>
    <row r="22" spans="1:9" s="5" customFormat="1" x14ac:dyDescent="0.3">
      <c r="A22" s="8"/>
      <c r="B22" s="8" t="s">
        <v>109</v>
      </c>
      <c r="C22" s="8" t="s">
        <v>110</v>
      </c>
      <c r="D22" s="9" t="e">
        <f>D23+D26</f>
        <v>#REF!</v>
      </c>
      <c r="E22" s="9">
        <f>E23+E26</f>
        <v>1738</v>
      </c>
      <c r="F22" s="9">
        <f>F23+F26</f>
        <v>29212</v>
      </c>
      <c r="G22" s="22">
        <f>SUM(G23+G26)</f>
        <v>33600</v>
      </c>
      <c r="H22" s="26"/>
    </row>
    <row r="23" spans="1:9" s="5" customFormat="1" x14ac:dyDescent="0.3">
      <c r="A23" s="8" t="s">
        <v>173</v>
      </c>
      <c r="B23" s="8"/>
      <c r="C23" s="8" t="s">
        <v>174</v>
      </c>
      <c r="D23" s="9" t="e">
        <f>D24+#REF!</f>
        <v>#REF!</v>
      </c>
      <c r="E23" s="9">
        <f>SUM(E24:E25)</f>
        <v>588</v>
      </c>
      <c r="F23" s="9">
        <f>SUM(F24:F25)</f>
        <v>601</v>
      </c>
      <c r="G23" s="22">
        <v>5000</v>
      </c>
      <c r="H23" s="26"/>
    </row>
    <row r="24" spans="1:9" x14ac:dyDescent="0.3">
      <c r="A24" s="10" t="s">
        <v>173</v>
      </c>
      <c r="B24" s="10" t="s">
        <v>29</v>
      </c>
      <c r="C24" s="10" t="s">
        <v>30</v>
      </c>
      <c r="D24" s="11">
        <v>13</v>
      </c>
      <c r="E24" s="11">
        <v>-12</v>
      </c>
      <c r="F24" s="11">
        <f>D24+E24</f>
        <v>1</v>
      </c>
      <c r="G24" s="30">
        <v>2500</v>
      </c>
      <c r="H24" s="26"/>
    </row>
    <row r="25" spans="1:9" x14ac:dyDescent="0.3">
      <c r="A25" s="19">
        <v>25</v>
      </c>
      <c r="B25" s="19">
        <v>42211</v>
      </c>
      <c r="C25" s="17" t="s">
        <v>148</v>
      </c>
      <c r="D25" s="11">
        <v>0</v>
      </c>
      <c r="E25" s="11">
        <v>600</v>
      </c>
      <c r="F25" s="11">
        <v>600</v>
      </c>
      <c r="G25" s="30">
        <v>2500</v>
      </c>
      <c r="H25" s="26"/>
    </row>
    <row r="26" spans="1:9" s="5" customFormat="1" x14ac:dyDescent="0.3">
      <c r="A26" s="8" t="s">
        <v>177</v>
      </c>
      <c r="B26" s="8"/>
      <c r="C26" s="8" t="s">
        <v>178</v>
      </c>
      <c r="D26" s="9">
        <f>SUM(D27:D42)</f>
        <v>27461</v>
      </c>
      <c r="E26" s="9">
        <f>SUM(E30:E42)</f>
        <v>1150</v>
      </c>
      <c r="F26" s="9">
        <f>SUM(F27:F42)</f>
        <v>28611</v>
      </c>
      <c r="G26" s="22">
        <f>SUM(G27:G42)</f>
        <v>28600</v>
      </c>
      <c r="H26" s="26"/>
    </row>
    <row r="27" spans="1:9" x14ac:dyDescent="0.3">
      <c r="A27" s="10" t="s">
        <v>177</v>
      </c>
      <c r="B27" s="10" t="s">
        <v>11</v>
      </c>
      <c r="C27" s="10" t="s">
        <v>12</v>
      </c>
      <c r="D27" s="11">
        <v>226</v>
      </c>
      <c r="E27" s="11"/>
      <c r="F27" s="11">
        <f>D27+E27</f>
        <v>226</v>
      </c>
      <c r="G27" s="30">
        <v>200</v>
      </c>
      <c r="H27" s="26"/>
      <c r="I27" s="11"/>
    </row>
    <row r="28" spans="1:9" x14ac:dyDescent="0.3">
      <c r="A28" s="10" t="s">
        <v>177</v>
      </c>
      <c r="B28" s="10" t="s">
        <v>13</v>
      </c>
      <c r="C28" s="10" t="s">
        <v>14</v>
      </c>
      <c r="D28" s="11">
        <v>119</v>
      </c>
      <c r="E28" s="11"/>
      <c r="F28" s="11">
        <f>D28+E28</f>
        <v>119</v>
      </c>
      <c r="G28" s="7">
        <v>200</v>
      </c>
      <c r="H28" s="25"/>
    </row>
    <row r="29" spans="1:9" x14ac:dyDescent="0.3">
      <c r="A29" s="10" t="s">
        <v>177</v>
      </c>
      <c r="B29" s="10" t="s">
        <v>19</v>
      </c>
      <c r="C29" s="10" t="s">
        <v>20</v>
      </c>
      <c r="D29" s="11">
        <v>292</v>
      </c>
      <c r="E29" s="11"/>
      <c r="F29" s="11">
        <f t="shared" ref="F29:F42" si="3">D29+E29</f>
        <v>292</v>
      </c>
      <c r="G29" s="7">
        <v>300</v>
      </c>
      <c r="H29" s="25"/>
    </row>
    <row r="30" spans="1:9" x14ac:dyDescent="0.3">
      <c r="A30" s="10" t="s">
        <v>177</v>
      </c>
      <c r="B30" s="10" t="s">
        <v>25</v>
      </c>
      <c r="C30" s="10" t="s">
        <v>26</v>
      </c>
      <c r="D30" s="11">
        <v>597</v>
      </c>
      <c r="E30" s="11"/>
      <c r="F30" s="11">
        <f t="shared" si="3"/>
        <v>597</v>
      </c>
      <c r="G30" s="7">
        <v>600</v>
      </c>
      <c r="H30" s="25"/>
    </row>
    <row r="31" spans="1:9" x14ac:dyDescent="0.3">
      <c r="A31" s="10" t="s">
        <v>177</v>
      </c>
      <c r="B31" s="10" t="s">
        <v>27</v>
      </c>
      <c r="C31" s="10" t="s">
        <v>28</v>
      </c>
      <c r="D31" s="11">
        <v>319</v>
      </c>
      <c r="E31" s="11"/>
      <c r="F31" s="11">
        <f t="shared" si="3"/>
        <v>319</v>
      </c>
      <c r="G31" s="7">
        <v>300</v>
      </c>
      <c r="H31" s="25"/>
    </row>
    <row r="32" spans="1:9" x14ac:dyDescent="0.3">
      <c r="A32" s="10" t="s">
        <v>177</v>
      </c>
      <c r="B32" s="10" t="s">
        <v>29</v>
      </c>
      <c r="C32" s="10" t="s">
        <v>30</v>
      </c>
      <c r="D32" s="11">
        <v>1858</v>
      </c>
      <c r="E32" s="11"/>
      <c r="F32" s="11">
        <f t="shared" si="3"/>
        <v>1858</v>
      </c>
      <c r="G32" s="7">
        <v>1900</v>
      </c>
      <c r="H32" s="25"/>
    </row>
    <row r="33" spans="1:8" x14ac:dyDescent="0.3">
      <c r="A33" s="10" t="s">
        <v>177</v>
      </c>
      <c r="B33" s="10" t="s">
        <v>33</v>
      </c>
      <c r="C33" s="10" t="s">
        <v>34</v>
      </c>
      <c r="D33" s="11">
        <v>3690</v>
      </c>
      <c r="E33" s="11"/>
      <c r="F33" s="11">
        <f t="shared" si="3"/>
        <v>3690</v>
      </c>
      <c r="G33" s="7">
        <v>3700</v>
      </c>
      <c r="H33" s="25"/>
    </row>
    <row r="34" spans="1:8" x14ac:dyDescent="0.3">
      <c r="A34" s="10" t="s">
        <v>177</v>
      </c>
      <c r="B34" s="10" t="s">
        <v>51</v>
      </c>
      <c r="C34" s="10" t="s">
        <v>52</v>
      </c>
      <c r="D34" s="11">
        <v>796</v>
      </c>
      <c r="E34" s="11"/>
      <c r="F34" s="11">
        <f t="shared" si="3"/>
        <v>796</v>
      </c>
      <c r="G34" s="7">
        <v>800</v>
      </c>
      <c r="H34" s="25"/>
    </row>
    <row r="35" spans="1:8" x14ac:dyDescent="0.3">
      <c r="A35" s="10" t="s">
        <v>177</v>
      </c>
      <c r="B35" s="10" t="s">
        <v>53</v>
      </c>
      <c r="C35" s="10" t="s">
        <v>54</v>
      </c>
      <c r="D35" s="11">
        <v>133</v>
      </c>
      <c r="E35" s="11"/>
      <c r="F35" s="11">
        <f t="shared" si="3"/>
        <v>133</v>
      </c>
      <c r="G35" s="7">
        <v>130</v>
      </c>
      <c r="H35" s="25"/>
    </row>
    <row r="36" spans="1:8" x14ac:dyDescent="0.3">
      <c r="A36" s="10" t="s">
        <v>177</v>
      </c>
      <c r="B36" s="10" t="s">
        <v>55</v>
      </c>
      <c r="C36" s="10" t="s">
        <v>56</v>
      </c>
      <c r="D36" s="11">
        <v>531</v>
      </c>
      <c r="E36" s="11"/>
      <c r="F36" s="11">
        <f t="shared" si="3"/>
        <v>531</v>
      </c>
      <c r="G36" s="7">
        <v>500</v>
      </c>
      <c r="H36" s="25"/>
    </row>
    <row r="37" spans="1:8" x14ac:dyDescent="0.3">
      <c r="A37" s="10" t="s">
        <v>177</v>
      </c>
      <c r="B37" s="10" t="s">
        <v>57</v>
      </c>
      <c r="C37" s="10" t="s">
        <v>58</v>
      </c>
      <c r="D37" s="11">
        <v>770</v>
      </c>
      <c r="E37" s="11"/>
      <c r="F37" s="11">
        <f t="shared" si="3"/>
        <v>770</v>
      </c>
      <c r="G37" s="7">
        <v>770</v>
      </c>
      <c r="H37" s="25"/>
    </row>
    <row r="38" spans="1:8" x14ac:dyDescent="0.3">
      <c r="A38" s="10" t="s">
        <v>177</v>
      </c>
      <c r="B38" s="10" t="s">
        <v>179</v>
      </c>
      <c r="C38" s="10" t="s">
        <v>180</v>
      </c>
      <c r="D38" s="11">
        <v>2270</v>
      </c>
      <c r="E38" s="11"/>
      <c r="F38" s="11">
        <f t="shared" si="3"/>
        <v>2270</v>
      </c>
      <c r="G38" s="7">
        <v>2300</v>
      </c>
      <c r="H38" s="25"/>
    </row>
    <row r="39" spans="1:8" x14ac:dyDescent="0.3">
      <c r="A39" s="10" t="s">
        <v>177</v>
      </c>
      <c r="B39" s="10" t="s">
        <v>87</v>
      </c>
      <c r="C39" s="10" t="s">
        <v>88</v>
      </c>
      <c r="D39" s="11">
        <v>438</v>
      </c>
      <c r="E39" s="11"/>
      <c r="F39" s="11">
        <f t="shared" si="3"/>
        <v>438</v>
      </c>
      <c r="G39" s="7">
        <v>400</v>
      </c>
      <c r="H39" s="25"/>
    </row>
    <row r="40" spans="1:8" x14ac:dyDescent="0.3">
      <c r="A40" s="10" t="s">
        <v>177</v>
      </c>
      <c r="B40" s="10" t="s">
        <v>181</v>
      </c>
      <c r="C40" s="10" t="s">
        <v>182</v>
      </c>
      <c r="D40" s="11">
        <v>292</v>
      </c>
      <c r="E40" s="11"/>
      <c r="F40" s="11">
        <f t="shared" si="3"/>
        <v>292</v>
      </c>
      <c r="G40" s="7">
        <v>300</v>
      </c>
      <c r="H40" s="25"/>
    </row>
    <row r="41" spans="1:8" x14ac:dyDescent="0.3">
      <c r="A41" s="19">
        <v>55</v>
      </c>
      <c r="B41" s="19">
        <v>38129</v>
      </c>
      <c r="C41" s="10" t="s">
        <v>223</v>
      </c>
      <c r="D41" s="11">
        <v>0</v>
      </c>
      <c r="E41" s="11">
        <v>1150</v>
      </c>
      <c r="F41" s="11">
        <f t="shared" si="3"/>
        <v>1150</v>
      </c>
      <c r="G41" s="7">
        <v>1200</v>
      </c>
      <c r="H41" s="25"/>
    </row>
    <row r="42" spans="1:8" x14ac:dyDescent="0.3">
      <c r="A42" s="10" t="s">
        <v>177</v>
      </c>
      <c r="B42" s="10" t="s">
        <v>175</v>
      </c>
      <c r="C42" s="10" t="s">
        <v>176</v>
      </c>
      <c r="D42" s="11">
        <v>15130</v>
      </c>
      <c r="E42" s="11"/>
      <c r="F42" s="11">
        <f t="shared" si="3"/>
        <v>15130</v>
      </c>
      <c r="G42" s="30">
        <v>15000</v>
      </c>
      <c r="H42" s="26"/>
    </row>
    <row r="43" spans="1:8" s="5" customFormat="1" x14ac:dyDescent="0.3">
      <c r="A43" s="8"/>
      <c r="B43" s="8" t="s">
        <v>113</v>
      </c>
      <c r="C43" s="8" t="s">
        <v>114</v>
      </c>
      <c r="D43" s="9">
        <f>D44</f>
        <v>37162</v>
      </c>
      <c r="E43" s="9">
        <f t="shared" ref="E43:F43" si="4">E44</f>
        <v>-1662</v>
      </c>
      <c r="F43" s="9">
        <f t="shared" si="4"/>
        <v>35500</v>
      </c>
      <c r="G43" s="22">
        <v>35500</v>
      </c>
      <c r="H43" s="26"/>
    </row>
    <row r="44" spans="1:8" s="5" customFormat="1" x14ac:dyDescent="0.3">
      <c r="A44" s="8" t="s">
        <v>177</v>
      </c>
      <c r="B44" s="8"/>
      <c r="C44" s="8" t="s">
        <v>178</v>
      </c>
      <c r="D44" s="9">
        <f>SUM(D45:D53)</f>
        <v>37162</v>
      </c>
      <c r="E44" s="9">
        <f>SUM(E45:E53)</f>
        <v>-1662</v>
      </c>
      <c r="F44" s="9">
        <f>SUM(F45:F53)</f>
        <v>35500</v>
      </c>
      <c r="G44" s="22">
        <f>SUM(G45:G53)</f>
        <v>35000</v>
      </c>
      <c r="H44" s="26"/>
    </row>
    <row r="45" spans="1:8" x14ac:dyDescent="0.3">
      <c r="A45" s="10" t="s">
        <v>177</v>
      </c>
      <c r="B45" s="10" t="s">
        <v>27</v>
      </c>
      <c r="C45" s="10" t="s">
        <v>28</v>
      </c>
      <c r="D45" s="11">
        <v>292</v>
      </c>
      <c r="E45" s="11">
        <v>8</v>
      </c>
      <c r="F45" s="11">
        <f>D45+E45</f>
        <v>300</v>
      </c>
      <c r="G45" s="11">
        <v>300</v>
      </c>
      <c r="H45" s="25"/>
    </row>
    <row r="46" spans="1:8" x14ac:dyDescent="0.3">
      <c r="A46" s="10" t="s">
        <v>177</v>
      </c>
      <c r="B46" s="10" t="s">
        <v>29</v>
      </c>
      <c r="C46" s="10" t="s">
        <v>30</v>
      </c>
      <c r="D46" s="11">
        <v>186</v>
      </c>
      <c r="E46" s="11">
        <v>14</v>
      </c>
      <c r="F46" s="11">
        <f t="shared" ref="F46:F53" si="5">D46+E46</f>
        <v>200</v>
      </c>
      <c r="G46" s="11">
        <v>200</v>
      </c>
      <c r="H46" s="25"/>
    </row>
    <row r="47" spans="1:8" x14ac:dyDescent="0.3">
      <c r="A47" s="10" t="s">
        <v>177</v>
      </c>
      <c r="B47" s="10" t="s">
        <v>141</v>
      </c>
      <c r="C47" s="10" t="s">
        <v>142</v>
      </c>
      <c r="D47" s="11">
        <v>33977</v>
      </c>
      <c r="E47" s="11">
        <v>-4077</v>
      </c>
      <c r="F47" s="11">
        <f t="shared" si="5"/>
        <v>29900</v>
      </c>
      <c r="G47" s="11">
        <v>29900</v>
      </c>
      <c r="H47" s="25"/>
    </row>
    <row r="48" spans="1:8" x14ac:dyDescent="0.3">
      <c r="A48" s="10" t="s">
        <v>177</v>
      </c>
      <c r="B48" s="10" t="s">
        <v>31</v>
      </c>
      <c r="C48" s="10" t="s">
        <v>32</v>
      </c>
      <c r="D48" s="11">
        <v>889</v>
      </c>
      <c r="E48" s="11">
        <v>111</v>
      </c>
      <c r="F48" s="11">
        <f t="shared" si="5"/>
        <v>1000</v>
      </c>
      <c r="G48" s="11">
        <v>1000</v>
      </c>
      <c r="H48" s="25"/>
    </row>
    <row r="49" spans="1:8" x14ac:dyDescent="0.3">
      <c r="A49" s="10" t="s">
        <v>177</v>
      </c>
      <c r="B49" s="10" t="s">
        <v>183</v>
      </c>
      <c r="C49" s="10" t="s">
        <v>184</v>
      </c>
      <c r="D49" s="11">
        <v>730</v>
      </c>
      <c r="E49" s="11">
        <v>270</v>
      </c>
      <c r="F49" s="11">
        <f t="shared" si="5"/>
        <v>1000</v>
      </c>
      <c r="G49" s="11">
        <v>1000</v>
      </c>
      <c r="H49" s="25"/>
    </row>
    <row r="50" spans="1:8" x14ac:dyDescent="0.3">
      <c r="A50" s="19">
        <v>55</v>
      </c>
      <c r="B50" s="19">
        <v>32322</v>
      </c>
      <c r="C50" s="10" t="s">
        <v>221</v>
      </c>
      <c r="D50" s="11">
        <v>0</v>
      </c>
      <c r="E50" s="11">
        <v>1500</v>
      </c>
      <c r="F50" s="11">
        <f t="shared" si="5"/>
        <v>1500</v>
      </c>
      <c r="G50" s="11">
        <v>1000</v>
      </c>
      <c r="H50" s="25"/>
    </row>
    <row r="51" spans="1:8" x14ac:dyDescent="0.3">
      <c r="A51" s="19">
        <v>55</v>
      </c>
      <c r="B51" s="19">
        <v>32329</v>
      </c>
      <c r="C51" s="10" t="s">
        <v>222</v>
      </c>
      <c r="D51" s="11">
        <v>0</v>
      </c>
      <c r="E51" s="11">
        <v>500</v>
      </c>
      <c r="F51" s="11">
        <f t="shared" si="5"/>
        <v>500</v>
      </c>
      <c r="G51" s="11">
        <v>500</v>
      </c>
      <c r="H51" s="25"/>
    </row>
    <row r="52" spans="1:8" x14ac:dyDescent="0.3">
      <c r="A52" s="10" t="s">
        <v>177</v>
      </c>
      <c r="B52" s="10" t="s">
        <v>179</v>
      </c>
      <c r="C52" s="10" t="s">
        <v>180</v>
      </c>
      <c r="D52" s="11">
        <v>597</v>
      </c>
      <c r="E52" s="11">
        <v>3</v>
      </c>
      <c r="F52" s="11">
        <f t="shared" si="5"/>
        <v>600</v>
      </c>
      <c r="G52" s="11">
        <v>600</v>
      </c>
      <c r="H52" s="25"/>
    </row>
    <row r="53" spans="1:8" x14ac:dyDescent="0.3">
      <c r="A53" s="10" t="s">
        <v>177</v>
      </c>
      <c r="B53" s="10" t="s">
        <v>151</v>
      </c>
      <c r="C53" s="10" t="s">
        <v>152</v>
      </c>
      <c r="D53" s="11">
        <v>491</v>
      </c>
      <c r="E53" s="11">
        <v>9</v>
      </c>
      <c r="F53" s="11">
        <f t="shared" si="5"/>
        <v>500</v>
      </c>
      <c r="G53" s="11">
        <v>500</v>
      </c>
      <c r="H53" s="25"/>
    </row>
    <row r="54" spans="1:8" s="5" customFormat="1" x14ac:dyDescent="0.3">
      <c r="A54" s="8"/>
      <c r="B54" s="8" t="s">
        <v>135</v>
      </c>
      <c r="C54" s="8" t="s">
        <v>136</v>
      </c>
      <c r="D54" s="9">
        <f>D55</f>
        <v>7831</v>
      </c>
      <c r="E54" s="9">
        <f t="shared" ref="E54:F55" si="6">E55</f>
        <v>-1331</v>
      </c>
      <c r="F54" s="9">
        <f t="shared" si="6"/>
        <v>6500</v>
      </c>
      <c r="G54" s="22">
        <v>6600</v>
      </c>
      <c r="H54" s="26"/>
    </row>
    <row r="55" spans="1:8" s="5" customFormat="1" x14ac:dyDescent="0.3">
      <c r="A55" s="8" t="s">
        <v>177</v>
      </c>
      <c r="B55" s="8"/>
      <c r="C55" s="8" t="s">
        <v>178</v>
      </c>
      <c r="D55" s="9">
        <f>D56</f>
        <v>7831</v>
      </c>
      <c r="E55" s="9">
        <f t="shared" si="6"/>
        <v>-1331</v>
      </c>
      <c r="F55" s="9">
        <f t="shared" si="6"/>
        <v>6500</v>
      </c>
      <c r="G55" s="22">
        <v>6600</v>
      </c>
      <c r="H55" s="26"/>
    </row>
    <row r="56" spans="1:8" x14ac:dyDescent="0.3">
      <c r="A56" s="10" t="s">
        <v>177</v>
      </c>
      <c r="B56" s="10" t="s">
        <v>137</v>
      </c>
      <c r="C56" s="10" t="s">
        <v>138</v>
      </c>
      <c r="D56" s="11">
        <v>7831</v>
      </c>
      <c r="E56" s="11">
        <v>-1331</v>
      </c>
      <c r="F56" s="11">
        <f>D56+E56</f>
        <v>6500</v>
      </c>
      <c r="G56" s="30">
        <v>6600</v>
      </c>
      <c r="H56" s="25"/>
    </row>
    <row r="57" spans="1:8" s="5" customFormat="1" x14ac:dyDescent="0.3">
      <c r="A57" s="8"/>
      <c r="B57" s="8" t="s">
        <v>185</v>
      </c>
      <c r="C57" s="8" t="s">
        <v>186</v>
      </c>
      <c r="D57" s="9">
        <f>D58</f>
        <v>21634</v>
      </c>
      <c r="E57" s="9">
        <f t="shared" ref="E57:F58" si="7">E58</f>
        <v>0</v>
      </c>
      <c r="F57" s="9">
        <f t="shared" si="7"/>
        <v>21634</v>
      </c>
      <c r="G57" s="22">
        <f>SUM(G58)</f>
        <v>20000</v>
      </c>
      <c r="H57" s="26"/>
    </row>
    <row r="58" spans="1:8" s="5" customFormat="1" x14ac:dyDescent="0.3">
      <c r="A58" s="8" t="s">
        <v>177</v>
      </c>
      <c r="B58" s="8"/>
      <c r="C58" s="8" t="s">
        <v>178</v>
      </c>
      <c r="D58" s="9">
        <f>D59</f>
        <v>21634</v>
      </c>
      <c r="E58" s="9">
        <f t="shared" si="7"/>
        <v>0</v>
      </c>
      <c r="F58" s="9">
        <f t="shared" si="7"/>
        <v>21634</v>
      </c>
      <c r="G58" s="22">
        <v>20000</v>
      </c>
      <c r="H58" s="26"/>
    </row>
    <row r="59" spans="1:8" x14ac:dyDescent="0.3">
      <c r="A59" s="10" t="s">
        <v>177</v>
      </c>
      <c r="B59" s="10" t="s">
        <v>153</v>
      </c>
      <c r="C59" s="10" t="s">
        <v>154</v>
      </c>
      <c r="D59" s="11">
        <v>21634</v>
      </c>
      <c r="E59" s="11"/>
      <c r="F59" s="11">
        <f>D59+E59</f>
        <v>21634</v>
      </c>
      <c r="G59" s="30">
        <v>20000</v>
      </c>
      <c r="H59" s="25"/>
    </row>
    <row r="60" spans="1:8" s="5" customFormat="1" x14ac:dyDescent="0.3">
      <c r="A60" s="8"/>
      <c r="B60" s="8" t="s">
        <v>187</v>
      </c>
      <c r="C60" s="8" t="s">
        <v>188</v>
      </c>
      <c r="D60" s="9">
        <f>D61</f>
        <v>56876</v>
      </c>
      <c r="E60" s="9">
        <f t="shared" ref="E60:F61" si="8">E61</f>
        <v>0</v>
      </c>
      <c r="F60" s="9">
        <f t="shared" si="8"/>
        <v>56876</v>
      </c>
      <c r="G60" s="7"/>
      <c r="H60" s="26"/>
    </row>
    <row r="61" spans="1:8" s="5" customFormat="1" x14ac:dyDescent="0.3">
      <c r="A61" s="8" t="s">
        <v>177</v>
      </c>
      <c r="B61" s="8"/>
      <c r="C61" s="8" t="s">
        <v>178</v>
      </c>
      <c r="D61" s="9">
        <f>D62</f>
        <v>56876</v>
      </c>
      <c r="E61" s="9">
        <f t="shared" si="8"/>
        <v>0</v>
      </c>
      <c r="F61" s="9">
        <f t="shared" si="8"/>
        <v>56876</v>
      </c>
      <c r="G61" s="22">
        <v>94800</v>
      </c>
      <c r="H61" s="26"/>
    </row>
    <row r="62" spans="1:8" x14ac:dyDescent="0.3">
      <c r="A62" s="10" t="s">
        <v>177</v>
      </c>
      <c r="B62" s="10" t="s">
        <v>189</v>
      </c>
      <c r="C62" s="10" t="s">
        <v>190</v>
      </c>
      <c r="D62" s="11">
        <v>56876</v>
      </c>
      <c r="E62" s="11"/>
      <c r="F62" s="11">
        <f>D62+E62</f>
        <v>56876</v>
      </c>
      <c r="G62" s="30">
        <v>94800</v>
      </c>
      <c r="H62" s="25"/>
    </row>
    <row r="63" spans="1:8" s="5" customFormat="1" x14ac:dyDescent="0.3">
      <c r="A63" s="8"/>
      <c r="B63" s="8" t="s">
        <v>155</v>
      </c>
      <c r="C63" s="8" t="s">
        <v>156</v>
      </c>
      <c r="D63" s="9">
        <f>D64</f>
        <v>3636</v>
      </c>
      <c r="E63" s="9">
        <f t="shared" ref="E63:F64" si="9">E64</f>
        <v>240</v>
      </c>
      <c r="F63" s="9">
        <f t="shared" si="9"/>
        <v>3876</v>
      </c>
      <c r="G63" s="7"/>
      <c r="H63" s="26"/>
    </row>
    <row r="64" spans="1:8" s="5" customFormat="1" x14ac:dyDescent="0.3">
      <c r="A64" s="8"/>
      <c r="B64" s="8" t="s">
        <v>157</v>
      </c>
      <c r="C64" s="8" t="s">
        <v>158</v>
      </c>
      <c r="D64" s="9">
        <f>D65</f>
        <v>3636</v>
      </c>
      <c r="E64" s="9">
        <f t="shared" si="9"/>
        <v>240</v>
      </c>
      <c r="F64" s="9">
        <f t="shared" si="9"/>
        <v>3876</v>
      </c>
      <c r="G64" s="22"/>
      <c r="H64" s="26"/>
    </row>
    <row r="65" spans="1:8" s="5" customFormat="1" x14ac:dyDescent="0.3">
      <c r="A65" s="8" t="s">
        <v>177</v>
      </c>
      <c r="B65" s="8"/>
      <c r="C65" s="8" t="s">
        <v>178</v>
      </c>
      <c r="D65" s="9">
        <f>SUM(D66:D71)</f>
        <v>3636</v>
      </c>
      <c r="E65" s="9">
        <f>SUM(E66:E71)</f>
        <v>240</v>
      </c>
      <c r="F65" s="9">
        <f>SUM(F66:F71)</f>
        <v>3876</v>
      </c>
      <c r="G65" s="22">
        <f>SUM(G66:G71)</f>
        <v>4500</v>
      </c>
      <c r="H65" s="26"/>
    </row>
    <row r="66" spans="1:8" x14ac:dyDescent="0.3">
      <c r="A66" s="10" t="s">
        <v>177</v>
      </c>
      <c r="B66" s="10" t="s">
        <v>17</v>
      </c>
      <c r="C66" s="10" t="s">
        <v>18</v>
      </c>
      <c r="D66" s="11">
        <v>876</v>
      </c>
      <c r="E66" s="11">
        <v>24</v>
      </c>
      <c r="F66" s="11">
        <f t="shared" ref="F66:F71" si="10">D66+E66</f>
        <v>900</v>
      </c>
      <c r="G66" s="7">
        <v>440</v>
      </c>
      <c r="H66" s="25"/>
    </row>
    <row r="67" spans="1:8" x14ac:dyDescent="0.3">
      <c r="A67" s="10" t="s">
        <v>177</v>
      </c>
      <c r="B67" s="10" t="s">
        <v>25</v>
      </c>
      <c r="C67" s="10" t="s">
        <v>26</v>
      </c>
      <c r="D67" s="11">
        <v>398</v>
      </c>
      <c r="E67" s="11">
        <v>-38</v>
      </c>
      <c r="F67" s="11">
        <f t="shared" si="10"/>
        <v>360</v>
      </c>
      <c r="G67" s="7">
        <v>230</v>
      </c>
      <c r="H67" s="25"/>
    </row>
    <row r="68" spans="1:8" x14ac:dyDescent="0.3">
      <c r="A68" s="19">
        <v>55</v>
      </c>
      <c r="B68" s="19">
        <v>32216</v>
      </c>
      <c r="C68" s="10" t="s">
        <v>28</v>
      </c>
      <c r="D68" s="11"/>
      <c r="E68" s="11"/>
      <c r="F68" s="11"/>
      <c r="G68" s="7">
        <v>130</v>
      </c>
      <c r="H68" s="25"/>
    </row>
    <row r="69" spans="1:8" x14ac:dyDescent="0.3">
      <c r="A69" s="10" t="s">
        <v>177</v>
      </c>
      <c r="B69" s="10" t="s">
        <v>29</v>
      </c>
      <c r="C69" s="10" t="s">
        <v>30</v>
      </c>
      <c r="D69" s="11">
        <v>1407</v>
      </c>
      <c r="E69" s="11">
        <v>609</v>
      </c>
      <c r="F69" s="11">
        <f t="shared" si="10"/>
        <v>2016</v>
      </c>
      <c r="G69" s="7">
        <v>2500</v>
      </c>
      <c r="H69" s="25"/>
    </row>
    <row r="70" spans="1:8" x14ac:dyDescent="0.3">
      <c r="A70" s="10" t="s">
        <v>177</v>
      </c>
      <c r="B70" s="10" t="s">
        <v>147</v>
      </c>
      <c r="C70" s="10" t="s">
        <v>148</v>
      </c>
      <c r="D70" s="11">
        <v>557</v>
      </c>
      <c r="E70" s="11">
        <v>-557</v>
      </c>
      <c r="F70" s="11">
        <f t="shared" si="10"/>
        <v>0</v>
      </c>
      <c r="G70" s="7">
        <v>700</v>
      </c>
      <c r="H70" s="25"/>
    </row>
    <row r="71" spans="1:8" x14ac:dyDescent="0.3">
      <c r="A71" s="10" t="s">
        <v>177</v>
      </c>
      <c r="B71" s="10" t="s">
        <v>191</v>
      </c>
      <c r="C71" s="35" t="s">
        <v>192</v>
      </c>
      <c r="D71" s="36">
        <v>398</v>
      </c>
      <c r="E71" s="36">
        <v>202</v>
      </c>
      <c r="F71" s="36">
        <f t="shared" si="10"/>
        <v>600</v>
      </c>
      <c r="G71" s="37">
        <v>500</v>
      </c>
      <c r="H71" s="25"/>
    </row>
    <row r="72" spans="1:8" x14ac:dyDescent="0.3">
      <c r="A72" s="2"/>
      <c r="B72" s="2"/>
      <c r="C72" s="33"/>
      <c r="D72" s="33"/>
      <c r="E72" s="33"/>
      <c r="F72" s="34"/>
      <c r="G72" s="32"/>
      <c r="H72" s="25"/>
    </row>
    <row r="73" spans="1:8" x14ac:dyDescent="0.3">
      <c r="G73" s="7"/>
      <c r="H73" s="25"/>
    </row>
    <row r="74" spans="1:8" x14ac:dyDescent="0.3">
      <c r="C74" s="6" t="s">
        <v>199</v>
      </c>
      <c r="D74" s="12" t="e">
        <f>D23</f>
        <v>#REF!</v>
      </c>
      <c r="E74" s="12">
        <f>E23</f>
        <v>588</v>
      </c>
      <c r="F74" s="12">
        <f>F23</f>
        <v>601</v>
      </c>
      <c r="G74" s="7">
        <f>SUM(G23)</f>
        <v>5000</v>
      </c>
      <c r="H74" s="25"/>
    </row>
    <row r="75" spans="1:8" x14ac:dyDescent="0.3">
      <c r="C75" s="6" t="s">
        <v>200</v>
      </c>
      <c r="D75" s="7">
        <f>D65+D61+D58+D55+D44+D26</f>
        <v>154600</v>
      </c>
      <c r="E75" s="7">
        <f>E65+E61+E58+E55+E44+E26</f>
        <v>-1603</v>
      </c>
      <c r="F75" s="7">
        <f>F65+F61+F58+F55+F44+F26</f>
        <v>152997</v>
      </c>
      <c r="G75" s="7">
        <f>SUM(G26+G44+G54+G57+G61+G65)</f>
        <v>189500</v>
      </c>
      <c r="H75" s="25"/>
    </row>
    <row r="76" spans="1:8" x14ac:dyDescent="0.3">
      <c r="C76" s="6" t="s">
        <v>201</v>
      </c>
      <c r="D76" s="12">
        <f>D8</f>
        <v>1467782</v>
      </c>
      <c r="E76" s="12">
        <f>E8</f>
        <v>29303</v>
      </c>
      <c r="F76" s="12">
        <f>F8</f>
        <v>1497085</v>
      </c>
      <c r="G76" s="7">
        <f>SUM(G8)</f>
        <v>1811300</v>
      </c>
      <c r="H76" s="25"/>
    </row>
    <row r="77" spans="1:8" x14ac:dyDescent="0.3">
      <c r="C77" s="6" t="s">
        <v>233</v>
      </c>
      <c r="D77" s="12" t="e">
        <f>SUM(D74:D76)</f>
        <v>#REF!</v>
      </c>
      <c r="E77" s="12">
        <f t="shared" ref="E77:F77" si="11">SUM(E74:E76)</f>
        <v>28288</v>
      </c>
      <c r="F77" s="12">
        <f t="shared" si="11"/>
        <v>1650683</v>
      </c>
      <c r="G77" s="7">
        <f>SUM(G74:G76)</f>
        <v>2005800</v>
      </c>
      <c r="H77" s="25"/>
    </row>
    <row r="78" spans="1:8" x14ac:dyDescent="0.3">
      <c r="D78" s="7" t="e">
        <f>D77-D5</f>
        <v>#REF!</v>
      </c>
      <c r="E78" s="7">
        <f>E77-E5</f>
        <v>0</v>
      </c>
      <c r="F78" s="7">
        <f>F77-F5</f>
        <v>0</v>
      </c>
      <c r="G78" s="7"/>
      <c r="H78" s="25"/>
    </row>
    <row r="79" spans="1:8" x14ac:dyDescent="0.3">
      <c r="G79" s="7"/>
      <c r="H79" s="25"/>
    </row>
    <row r="80" spans="1:8" x14ac:dyDescent="0.3">
      <c r="H80" s="2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22"/>
  <sheetViews>
    <sheetView tabSelected="1" workbookViewId="0">
      <selection activeCell="Q21" sqref="Q21"/>
    </sheetView>
  </sheetViews>
  <sheetFormatPr defaultRowHeight="14.4" x14ac:dyDescent="0.3"/>
  <cols>
    <col min="1" max="1" width="9" bestFit="1" customWidth="1" collapsed="1"/>
    <col min="2" max="2" width="6.88671875" bestFit="1" customWidth="1" collapsed="1"/>
    <col min="3" max="3" width="43.21875" customWidth="1" collapsed="1"/>
    <col min="4" max="4" width="12.77734375" hidden="1" customWidth="1" collapsed="1"/>
    <col min="5" max="5" width="0.109375" customWidth="1"/>
    <col min="6" max="6" width="15.44140625" customWidth="1"/>
  </cols>
  <sheetData>
    <row r="2" spans="1:6" ht="15.6" x14ac:dyDescent="0.3">
      <c r="C2" s="14" t="s">
        <v>232</v>
      </c>
    </row>
    <row r="3" spans="1:6" ht="15.6" x14ac:dyDescent="0.3">
      <c r="C3" s="13" t="str">
        <f>'[1]prorač. '!C3</f>
        <v>OSNOVNA ŠKOLA M. DRŽIĆ</v>
      </c>
    </row>
    <row r="4" spans="1:6" ht="15.6" x14ac:dyDescent="0.3">
      <c r="C4" s="14"/>
    </row>
    <row r="6" spans="1:6" x14ac:dyDescent="0.3">
      <c r="A6" s="3" t="s">
        <v>0</v>
      </c>
      <c r="B6" s="3" t="s">
        <v>1</v>
      </c>
      <c r="C6" s="3" t="s">
        <v>2</v>
      </c>
      <c r="D6" s="4" t="s">
        <v>3</v>
      </c>
      <c r="E6" s="4" t="s">
        <v>193</v>
      </c>
      <c r="F6" s="4" t="s">
        <v>194</v>
      </c>
    </row>
    <row r="7" spans="1:6" s="8" customFormat="1" x14ac:dyDescent="0.3">
      <c r="A7" s="15"/>
      <c r="B7" s="15"/>
      <c r="C7" s="8" t="s">
        <v>174</v>
      </c>
      <c r="D7" s="16">
        <f>SUM(D8:D9)</f>
        <v>1088</v>
      </c>
      <c r="E7" s="16">
        <f t="shared" ref="E7:F7" si="0">SUM(E8:E9)</f>
        <v>3423</v>
      </c>
      <c r="F7" s="16">
        <f t="shared" si="0"/>
        <v>5000</v>
      </c>
    </row>
    <row r="8" spans="1:6" x14ac:dyDescent="0.3">
      <c r="A8" s="8" t="s">
        <v>173</v>
      </c>
      <c r="B8" s="10" t="s">
        <v>204</v>
      </c>
      <c r="C8" s="10" t="s">
        <v>205</v>
      </c>
      <c r="D8" s="11">
        <v>13</v>
      </c>
      <c r="E8" s="11">
        <v>-12</v>
      </c>
      <c r="F8" s="11">
        <f>D8+E8</f>
        <v>1</v>
      </c>
    </row>
    <row r="9" spans="1:6" x14ac:dyDescent="0.3">
      <c r="A9" s="17" t="s">
        <v>173</v>
      </c>
      <c r="B9" s="10" t="s">
        <v>206</v>
      </c>
      <c r="C9" s="10" t="s">
        <v>207</v>
      </c>
      <c r="D9" s="11">
        <v>1075</v>
      </c>
      <c r="E9" s="11">
        <v>3435</v>
      </c>
      <c r="F9" s="11">
        <v>4999</v>
      </c>
    </row>
    <row r="10" spans="1:6" s="8" customFormat="1" x14ac:dyDescent="0.3">
      <c r="C10" s="8" t="s">
        <v>166</v>
      </c>
      <c r="D10" s="9">
        <f>D11</f>
        <v>1467782</v>
      </c>
      <c r="E10" s="9">
        <f t="shared" ref="E10" si="1">E11</f>
        <v>29303</v>
      </c>
      <c r="F10" s="9">
        <v>1811300</v>
      </c>
    </row>
    <row r="11" spans="1:6" x14ac:dyDescent="0.3">
      <c r="A11" s="8" t="s">
        <v>165</v>
      </c>
      <c r="B11" s="10" t="s">
        <v>208</v>
      </c>
      <c r="C11" s="10" t="s">
        <v>209</v>
      </c>
      <c r="D11" s="11">
        <v>1467782</v>
      </c>
      <c r="E11" s="11">
        <v>29303</v>
      </c>
      <c r="F11" s="11">
        <v>1811300</v>
      </c>
    </row>
    <row r="12" spans="1:6" s="8" customFormat="1" x14ac:dyDescent="0.3">
      <c r="C12" s="8" t="s">
        <v>178</v>
      </c>
      <c r="D12" s="9">
        <f>SUM(D13:D19)</f>
        <v>158608</v>
      </c>
      <c r="E12" s="9">
        <f>SUM(E13:E19)</f>
        <v>-1530</v>
      </c>
      <c r="F12" s="9">
        <f>SUM(F13:F19)</f>
        <v>189500</v>
      </c>
    </row>
    <row r="13" spans="1:6" x14ac:dyDescent="0.3">
      <c r="A13" s="8" t="s">
        <v>177</v>
      </c>
      <c r="B13" s="10" t="s">
        <v>208</v>
      </c>
      <c r="C13" s="10" t="s">
        <v>209</v>
      </c>
      <c r="D13" s="11">
        <v>89446</v>
      </c>
      <c r="E13" s="11">
        <v>-602</v>
      </c>
      <c r="F13" s="11">
        <v>127267</v>
      </c>
    </row>
    <row r="14" spans="1:6" x14ac:dyDescent="0.3">
      <c r="A14" s="17" t="s">
        <v>177</v>
      </c>
      <c r="B14" s="10" t="s">
        <v>210</v>
      </c>
      <c r="C14" s="10" t="s">
        <v>211</v>
      </c>
      <c r="D14" s="23">
        <v>21634</v>
      </c>
      <c r="E14" s="9"/>
      <c r="F14" s="11">
        <v>20000</v>
      </c>
    </row>
    <row r="15" spans="1:6" x14ac:dyDescent="0.3">
      <c r="A15" s="17" t="s">
        <v>177</v>
      </c>
      <c r="B15" s="10" t="s">
        <v>212</v>
      </c>
      <c r="C15" s="10" t="s">
        <v>213</v>
      </c>
      <c r="D15" s="23">
        <v>46400</v>
      </c>
      <c r="E15" s="23">
        <v>-4400</v>
      </c>
      <c r="F15" s="11">
        <v>41000</v>
      </c>
    </row>
    <row r="16" spans="1:6" x14ac:dyDescent="0.3">
      <c r="A16" s="18">
        <v>55</v>
      </c>
      <c r="B16" s="19">
        <v>65267</v>
      </c>
      <c r="C16" s="10" t="s">
        <v>214</v>
      </c>
      <c r="D16" s="23">
        <v>531</v>
      </c>
      <c r="E16" s="9"/>
      <c r="F16" s="11">
        <v>500</v>
      </c>
    </row>
    <row r="17" spans="1:6" x14ac:dyDescent="0.3">
      <c r="A17" s="18">
        <v>55</v>
      </c>
      <c r="B17" s="19">
        <v>65269</v>
      </c>
      <c r="C17" s="10" t="s">
        <v>224</v>
      </c>
      <c r="D17" s="23">
        <v>345</v>
      </c>
      <c r="E17" s="9"/>
      <c r="F17" s="11">
        <v>400</v>
      </c>
    </row>
    <row r="18" spans="1:6" x14ac:dyDescent="0.3">
      <c r="A18" s="17" t="s">
        <v>177</v>
      </c>
      <c r="B18" s="10" t="s">
        <v>215</v>
      </c>
      <c r="C18" s="10" t="s">
        <v>216</v>
      </c>
      <c r="D18" s="23">
        <v>119</v>
      </c>
      <c r="E18" s="23">
        <v>3472</v>
      </c>
      <c r="F18" s="11">
        <v>200</v>
      </c>
    </row>
    <row r="19" spans="1:6" x14ac:dyDescent="0.3">
      <c r="A19" s="10" t="s">
        <v>177</v>
      </c>
      <c r="B19" s="10" t="s">
        <v>217</v>
      </c>
      <c r="C19" s="10" t="s">
        <v>218</v>
      </c>
      <c r="D19" s="23">
        <v>133</v>
      </c>
      <c r="E19" s="9"/>
      <c r="F19" s="11">
        <f t="shared" ref="F19" si="2">D19+E19</f>
        <v>133</v>
      </c>
    </row>
    <row r="20" spans="1:6" x14ac:dyDescent="0.3">
      <c r="A20" s="20"/>
      <c r="B20" s="20"/>
      <c r="C20" s="20"/>
      <c r="D20" s="20"/>
      <c r="E20" s="20"/>
      <c r="F20" s="20"/>
    </row>
    <row r="22" spans="1:6" x14ac:dyDescent="0.3">
      <c r="C22" s="21" t="s">
        <v>219</v>
      </c>
      <c r="D22" s="22">
        <f>SUM(D7+D10+D12)</f>
        <v>1627478</v>
      </c>
      <c r="E22" s="22">
        <f t="shared" ref="E22:F22" si="3">E7+E10+E12</f>
        <v>31196</v>
      </c>
      <c r="F22" s="22">
        <f t="shared" si="3"/>
        <v>2005800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PR</vt:lpstr>
      <vt:lpstr>VR</vt:lpstr>
      <vt:lpstr>VP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Korisnik</cp:lastModifiedBy>
  <cp:lastPrinted>2023-10-09T09:01:03Z</cp:lastPrinted>
  <dcterms:created xsi:type="dcterms:W3CDTF">2023-05-12T10:57:07Z</dcterms:created>
  <dcterms:modified xsi:type="dcterms:W3CDTF">2023-10-09T09:11:31Z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2.2.0</vt:lpwstr>
  </property>
</Properties>
</file>