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tabRatio="604" activeTab="0"/>
  </bookViews>
  <sheets>
    <sheet name="Prihodi i rashodi po EK.K" sheetId="1" r:id="rId1"/>
    <sheet name="Prihodi i rashodi PR,EK i IZ" sheetId="2" r:id="rId2"/>
  </sheets>
  <definedNames>
    <definedName name="_xlnm.Print_Area" localSheetId="1">'Prihodi i rashodi PR,EK i IZ'!#REF!</definedName>
  </definedNames>
  <calcPr fullCalcOnLoad="1"/>
</workbook>
</file>

<file path=xl/sharedStrings.xml><?xml version="1.0" encoding="utf-8"?>
<sst xmlns="http://schemas.openxmlformats.org/spreadsheetml/2006/main" count="125" uniqueCount="112">
  <si>
    <t>Naziv računa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</si>
  <si>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</si>
  <si>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</si>
  <si>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</si>
  <si>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</si>
  <si>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</si>
  <si>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</si>
  <si>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</si>
  <si>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</si>
  <si>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</si>
  <si>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</si>
  <si>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Ostale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</si>
  <si>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</si>
  <si>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</si>
  <si>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</si>
  <si>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</si>
  <si>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</si>
  <si>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 xml:space="preserve">Naknade troškova osobama izvan radnog odnosa </t>
  </si>
  <si>
    <t>RASHODI I IZDACI</t>
  </si>
  <si>
    <t>PRIHODI I PRIMICI</t>
  </si>
  <si>
    <t xml:space="preserve">Račun prihoda/
primitka </t>
  </si>
  <si>
    <t>Pomoći iz inozemstva i od subjekata unutar općeg proračuna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</si>
  <si>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</si>
  <si>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</si>
  <si>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</si>
  <si>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</t>
  </si>
  <si>
    <t>Prihodi od prodaje proizvoda i robe te pruženih usluga i prihodi od donacija</t>
  </si>
  <si>
    <t>Prihodi po posebnim propisima</t>
  </si>
  <si>
    <t>Sufinanciranje cijene usluge, participacije i slično</t>
  </si>
  <si>
    <t>Pomoći proračunskim korisnicima iz proračuna koji im nije nadležan</t>
  </si>
  <si>
    <t>Indeks</t>
  </si>
  <si>
    <t>6=5/2*100</t>
  </si>
  <si>
    <t>7=5/4*100</t>
  </si>
  <si>
    <t>Račun rashoda/
izdatka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</si>
  <si>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</si>
  <si>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</si>
  <si>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</si>
  <si>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</si>
  <si>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</si>
  <si>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</si>
  <si>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</si>
  <si>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</si>
  <si>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</si>
  <si>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</si>
  <si>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</si>
  <si>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</si>
  <si>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</si>
  <si>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</si>
  <si>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</si>
  <si>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</si>
  <si>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</si>
  <si>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</si>
  <si>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</si>
  <si>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</si>
  <si>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</si>
  <si>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3293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</si>
  <si>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</si>
  <si>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</si>
  <si>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</si>
  <si>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</si>
  <si>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</si>
  <si>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</si>
  <si>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</si>
  <si>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>4222</t>
  </si>
  <si>
    <t>Komunikacijska oprema</t>
  </si>
  <si>
    <t xml:space="preserve">UKUPNO PRIHODI </t>
  </si>
  <si>
    <t>UKUPNO RASHODI</t>
  </si>
  <si>
    <t>PO EKONOMSKOJ KLASIFIKACIJI</t>
  </si>
  <si>
    <t>Ostali nespomenuti prihodi po posebnim propisima</t>
  </si>
  <si>
    <t xml:space="preserve">Donacije od pravnih i fizičkih osoba </t>
  </si>
  <si>
    <t>Stručno usavršavanje zaposlenika</t>
  </si>
  <si>
    <t>Materijal i sirovine</t>
  </si>
  <si>
    <t>Sitni inventar i auto gume</t>
  </si>
  <si>
    <t>Službena, radna i zaštitna odjeća i obuća</t>
  </si>
  <si>
    <t>Zakuonine i najamnine</t>
  </si>
  <si>
    <t>Zdravstvene i veterinarske usluge</t>
  </si>
  <si>
    <t>Intelektualne i osobne usluge</t>
  </si>
  <si>
    <t>Članarine i norme</t>
  </si>
  <si>
    <t>Knjige,umjetnička djela i ostale izložb.vrijednosti</t>
  </si>
  <si>
    <t>Knjige</t>
  </si>
  <si>
    <t>Sportska i glazbena oprema</t>
  </si>
  <si>
    <t>Rashodi za nabavu neproizvedenedugotrajne imovine</t>
  </si>
  <si>
    <t>Nematerijalna imovina</t>
  </si>
  <si>
    <t>Licence</t>
  </si>
  <si>
    <t xml:space="preserve">Naknade građanima i kućanstvima </t>
  </si>
  <si>
    <t>Ostale naknade građanima i kućanstvim aiz proračuna</t>
  </si>
  <si>
    <t>Naknade građanima i kućanstvima u naravi</t>
  </si>
  <si>
    <t>Rashodi za nabavu nefinancijske imovine</t>
  </si>
  <si>
    <t>Naknade građanima i kućastvima u novcu</t>
  </si>
  <si>
    <t>Naknade građaima i i kućanstvima iz EU sredstava</t>
  </si>
  <si>
    <t>Prihodi od imovine</t>
  </si>
  <si>
    <t>Kamate na oročena sredstva i depozite po viđenju</t>
  </si>
  <si>
    <t>Premije osiguranja</t>
  </si>
  <si>
    <t>Oprema za održavanje i zaštitu</t>
  </si>
  <si>
    <t>Prihodi s naslova osiguranja, refundacije štete i totalne štete</t>
  </si>
  <si>
    <t>Ostali prihodi za posebne namjene</t>
  </si>
  <si>
    <t>Plaće za prekovremeni rad</t>
  </si>
  <si>
    <t>Plaće za posebne uvjete ratda</t>
  </si>
  <si>
    <t>OSNOVNA ŠKOLA MARINA DRŽIĆA</t>
  </si>
  <si>
    <t>Kapitalne pomoći proračunskim korisnicima iz proračuna koji im nije nadležan</t>
  </si>
  <si>
    <t>Prihodi od prodaje proizvedene dugotrajne imovine</t>
  </si>
  <si>
    <t>Stambeni objekti</t>
  </si>
  <si>
    <t>Uređaji,strojevi i oprema za ostale namjene</t>
  </si>
  <si>
    <t>Troškovi sudskih postupaka</t>
  </si>
  <si>
    <t>rezultat poslovanja</t>
  </si>
  <si>
    <t xml:space="preserve">višak/ manjak prihoda </t>
  </si>
  <si>
    <t>Ostvarenje/
izvršenje 2021.</t>
  </si>
  <si>
    <t>Izvorni plan 2022.</t>
  </si>
  <si>
    <t>Tekući plan 2022.</t>
  </si>
  <si>
    <t xml:space="preserve">Ostvarenje/
izvršenje 2022. </t>
  </si>
  <si>
    <t>Negativne tečajne razlike i razlike zbog primjene valutne klauzule</t>
  </si>
  <si>
    <t>IZVJEŠTAJ O IZVRŠENJU FINANCIJSKOG PLANA za  1.-6.2022.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</si>
</sst>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1"/>
      <color indexed="13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FFFF00"/>
      <name val="Times New Roman"/>
      <family val="1"/>
    </font>
    <font>
      <b/>
      <sz val="16"/>
      <color rgb="FF00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56" fillId="0" borderId="0" xfId="0" applyFont="1" applyAlignment="1">
      <alignment vertical="center" wrapText="1"/>
    </xf>
    <xf numFmtId="3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Border="1" applyAlignment="1" quotePrefix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quotePrefix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quotePrefix="1">
      <alignment horizontal="center" vertical="center" wrapText="1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/>
    </xf>
    <xf numFmtId="3" fontId="6" fillId="32" borderId="1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 quotePrefix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3" fontId="5" fillId="33" borderId="12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3" fontId="57" fillId="0" borderId="15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35" fillId="0" borderId="0" xfId="0" applyNumberFormat="1" applyFont="1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 wrapText="1"/>
    </xf>
    <xf numFmtId="3" fontId="5" fillId="33" borderId="15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 wrapText="1"/>
    </xf>
    <xf numFmtId="3" fontId="5" fillId="33" borderId="17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 quotePrefix="1">
      <alignment horizontal="right" vertical="center"/>
    </xf>
    <xf numFmtId="3" fontId="10" fillId="0" borderId="0" xfId="0" applyNumberFormat="1" applyFont="1" applyAlignment="1">
      <alignment/>
    </xf>
    <xf numFmtId="3" fontId="5" fillId="0" borderId="0" xfId="0" applyNumberFormat="1" applyFont="1" applyBorder="1" applyAlignment="1" quotePrefix="1">
      <alignment horizontal="center" vertical="center"/>
    </xf>
    <xf numFmtId="3" fontId="5" fillId="0" borderId="0" xfId="0" applyNumberFormat="1" applyFont="1" applyBorder="1" applyAlignment="1" quotePrefix="1">
      <alignment horizontal="right" vertical="center"/>
    </xf>
    <xf numFmtId="0" fontId="6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 quotePrefix="1">
      <alignment horizontal="center" vertical="center" wrapText="1"/>
    </xf>
    <xf numFmtId="0" fontId="5" fillId="33" borderId="19" xfId="0" applyNumberFormat="1" applyFont="1" applyFill="1" applyBorder="1" applyAlignment="1">
      <alignment horizontal="left" vertical="center"/>
    </xf>
    <xf numFmtId="3" fontId="5" fillId="33" borderId="20" xfId="0" applyNumberFormat="1" applyFont="1" applyFill="1" applyBorder="1" applyAlignment="1">
      <alignment horizontal="left" vertical="center" wrapText="1"/>
    </xf>
    <xf numFmtId="3" fontId="5" fillId="33" borderId="2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/>
    </xf>
    <xf numFmtId="0" fontId="5" fillId="34" borderId="14" xfId="0" applyNumberFormat="1" applyFont="1" applyFill="1" applyBorder="1" applyAlignment="1">
      <alignment horizontal="left" vertical="center"/>
    </xf>
    <xf numFmtId="3" fontId="5" fillId="34" borderId="15" xfId="0" applyNumberFormat="1" applyFont="1" applyFill="1" applyBorder="1" applyAlignment="1">
      <alignment horizontal="left" vertical="center" wrapText="1"/>
    </xf>
    <xf numFmtId="3" fontId="5" fillId="34" borderId="15" xfId="0" applyNumberFormat="1" applyFont="1" applyFill="1" applyBorder="1" applyAlignment="1">
      <alignment horizontal="right" vertical="center"/>
    </xf>
    <xf numFmtId="3" fontId="5" fillId="34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/>
    </xf>
    <xf numFmtId="3" fontId="5" fillId="33" borderId="15" xfId="0" applyNumberFormat="1" applyFont="1" applyFill="1" applyBorder="1" applyAlignment="1">
      <alignment horizontal="left" vertical="center" wrapText="1"/>
    </xf>
    <xf numFmtId="3" fontId="6" fillId="33" borderId="15" xfId="0" applyNumberFormat="1" applyFont="1" applyFill="1" applyBorder="1" applyAlignment="1">
      <alignment horizontal="right" vertical="center"/>
    </xf>
    <xf numFmtId="3" fontId="6" fillId="34" borderId="15" xfId="0" applyNumberFormat="1" applyFont="1" applyFill="1" applyBorder="1" applyAlignment="1">
      <alignment horizontal="right" vertical="center"/>
    </xf>
    <xf numFmtId="0" fontId="6" fillId="0" borderId="16" xfId="0" applyNumberFormat="1" applyFont="1" applyBorder="1" applyAlignment="1">
      <alignment horizontal="left" vertical="center"/>
    </xf>
    <xf numFmtId="3" fontId="6" fillId="0" borderId="17" xfId="0" applyNumberFormat="1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right" vertical="center"/>
    </xf>
    <xf numFmtId="0" fontId="5" fillId="32" borderId="10" xfId="0" applyNumberFormat="1" applyFont="1" applyFill="1" applyBorder="1" applyAlignment="1">
      <alignment horizontal="left" vertical="center"/>
    </xf>
    <xf numFmtId="3" fontId="6" fillId="32" borderId="10" xfId="0" applyNumberFormat="1" applyFont="1" applyFill="1" applyBorder="1" applyAlignment="1">
      <alignment horizontal="right" vertical="center"/>
    </xf>
    <xf numFmtId="3" fontId="5" fillId="32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right" vertical="center"/>
    </xf>
    <xf numFmtId="3" fontId="5" fillId="33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5" fillId="33" borderId="25" xfId="0" applyNumberFormat="1" applyFont="1" applyFill="1" applyBorder="1" applyAlignment="1">
      <alignment horizontal="right" vertical="center"/>
    </xf>
    <xf numFmtId="3" fontId="15" fillId="0" borderId="25" xfId="0" applyNumberFormat="1" applyFont="1" applyBorder="1" applyAlignment="1" quotePrefix="1">
      <alignment horizontal="right" vertical="center"/>
    </xf>
    <xf numFmtId="3" fontId="5" fillId="33" borderId="26" xfId="0" applyNumberFormat="1" applyFont="1" applyFill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3" fontId="5" fillId="33" borderId="28" xfId="0" applyNumberFormat="1" applyFont="1" applyFill="1" applyBorder="1" applyAlignment="1">
      <alignment horizontal="right" vertical="center"/>
    </xf>
    <xf numFmtId="3" fontId="5" fillId="34" borderId="23" xfId="0" applyNumberFormat="1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horizontal="right" vertical="center"/>
    </xf>
    <xf numFmtId="3" fontId="6" fillId="34" borderId="23" xfId="0" applyNumberFormat="1" applyFont="1" applyFill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5" fillId="34" borderId="25" xfId="0" applyNumberFormat="1" applyFont="1" applyFill="1" applyBorder="1" applyAlignment="1">
      <alignment horizontal="right" vertical="center"/>
    </xf>
    <xf numFmtId="3" fontId="6" fillId="32" borderId="25" xfId="0" applyNumberFormat="1" applyFont="1" applyFill="1" applyBorder="1" applyAlignment="1">
      <alignment horizontal="right" vertical="center"/>
    </xf>
    <xf numFmtId="3" fontId="15" fillId="0" borderId="25" xfId="0" applyNumberFormat="1" applyFont="1" applyBorder="1" applyAlignment="1">
      <alignment horizontal="right" vertical="center"/>
    </xf>
    <xf numFmtId="3" fontId="5" fillId="34" borderId="26" xfId="0" applyNumberFormat="1" applyFont="1" applyFill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34" borderId="27" xfId="0" applyNumberFormat="1" applyFont="1" applyFill="1" applyBorder="1" applyAlignment="1">
      <alignment horizontal="right" vertical="center"/>
    </xf>
    <xf numFmtId="3" fontId="5" fillId="32" borderId="27" xfId="0" applyNumberFormat="1" applyFont="1" applyFill="1" applyBorder="1" applyAlignment="1">
      <alignment horizontal="right" vertical="center"/>
    </xf>
    <xf numFmtId="3" fontId="58" fillId="33" borderId="23" xfId="0" applyNumberFormat="1" applyFont="1" applyFill="1" applyBorder="1" applyAlignment="1">
      <alignment horizontal="right" vertical="center"/>
    </xf>
    <xf numFmtId="3" fontId="58" fillId="33" borderId="26" xfId="0" applyNumberFormat="1" applyFont="1" applyFill="1" applyBorder="1" applyAlignment="1">
      <alignment horizontal="right" vertical="center"/>
    </xf>
    <xf numFmtId="3" fontId="58" fillId="33" borderId="1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58" fillId="33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/>
    </xf>
    <xf numFmtId="4" fontId="5" fillId="33" borderId="26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right" vertical="center"/>
    </xf>
    <xf numFmtId="4" fontId="5" fillId="0" borderId="26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33" borderId="29" xfId="0" applyNumberFormat="1" applyFont="1" applyFill="1" applyBorder="1" applyAlignment="1">
      <alignment horizontal="right" vertical="center"/>
    </xf>
    <xf numFmtId="4" fontId="5" fillId="33" borderId="21" xfId="0" applyNumberFormat="1" applyFont="1" applyFill="1" applyBorder="1" applyAlignment="1">
      <alignment horizontal="right" vertical="center"/>
    </xf>
    <xf numFmtId="4" fontId="5" fillId="0" borderId="27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33" borderId="27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/>
    </xf>
    <xf numFmtId="0" fontId="59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5" fillId="0" borderId="18" xfId="0" applyNumberFormat="1" applyFont="1" applyBorder="1" applyAlignment="1" quotePrefix="1">
      <alignment horizontal="center" vertical="center" wrapText="1"/>
    </xf>
    <xf numFmtId="0" fontId="5" fillId="0" borderId="30" xfId="0" applyNumberFormat="1" applyFont="1" applyBorder="1" applyAlignment="1" quotePrefix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 quotePrefix="1">
      <alignment horizontal="center" vertical="center" wrapText="1"/>
    </xf>
    <xf numFmtId="3" fontId="5" fillId="0" borderId="30" xfId="0" applyNumberFormat="1" applyFont="1" applyBorder="1" applyAlignment="1" quotePrefix="1">
      <alignment horizontal="center" vertical="center" wrapText="1"/>
    </xf>
    <xf numFmtId="49" fontId="6" fillId="0" borderId="3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 quotePrefix="1">
      <alignment horizontal="center" vertical="center" wrapText="1"/>
    </xf>
    <xf numFmtId="3" fontId="5" fillId="0" borderId="30" xfId="0" applyNumberFormat="1" applyFont="1" applyBorder="1" applyAlignment="1" quotePrefix="1">
      <alignment horizontal="center" vertical="center" wrapText="1"/>
    </xf>
    <xf numFmtId="3" fontId="15" fillId="0" borderId="10" xfId="0" applyNumberFormat="1" applyFont="1" applyBorder="1" applyAlignment="1" quotePrefix="1">
      <alignment horizontal="center" vertical="center"/>
    </xf>
    <xf numFmtId="0" fontId="11" fillId="0" borderId="10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11" fillId="0" borderId="18" xfId="0" applyNumberFormat="1" applyFont="1" applyBorder="1" applyAlignment="1" quotePrefix="1">
      <alignment horizontal="center" vertical="center" wrapText="1"/>
    </xf>
    <xf numFmtId="0" fontId="5" fillId="0" borderId="18" xfId="0" applyNumberFormat="1" applyFont="1" applyBorder="1" applyAlignment="1" quotePrefix="1">
      <alignment horizontal="center" vertical="center" wrapText="1"/>
    </xf>
    <xf numFmtId="0" fontId="5" fillId="0" borderId="30" xfId="0" applyNumberFormat="1" applyFont="1" applyBorder="1" applyAlignment="1" quotePrefix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Lis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2"/>
  <sheetViews>
    <sheetView tabSelected="1" zoomScale="85" zoomScaleNormal="85" zoomScalePageLayoutView="0" workbookViewId="0" topLeftCell="A59">
      <selection activeCell="J51" sqref="J51"/>
    </sheetView>
  </sheetViews>
  <sheetFormatPr defaultColWidth="9.140625" defaultRowHeight="12.75"/>
  <cols>
    <col min="1" max="1" width="11.57421875" style="2" customWidth="1"/>
    <col min="2" max="2" width="34.421875" style="2" customWidth="1"/>
    <col min="3" max="3" width="12.8515625" style="2" customWidth="1"/>
    <col min="4" max="4" width="13.421875" style="8" customWidth="1"/>
    <col min="5" max="5" width="12.7109375" style="8" customWidth="1"/>
    <col min="6" max="6" width="15.140625" style="8" customWidth="1"/>
    <col min="7" max="7" width="8.57421875" style="8" customWidth="1"/>
    <col min="8" max="8" width="8.28125" style="2" customWidth="1"/>
    <col min="9" max="9" width="13.8515625" style="2" customWidth="1"/>
    <col min="10" max="15" width="15.140625" style="2" customWidth="1"/>
    <col min="16" max="16" width="16.7109375" style="2" hidden="1" customWidth="1"/>
    <col min="17" max="17" width="16.421875" style="2" hidden="1" customWidth="1"/>
    <col min="18" max="18" width="12.57421875" style="2" hidden="1" customWidth="1"/>
    <col min="19" max="19" width="15.140625" style="2" customWidth="1"/>
    <col min="20" max="16384" width="9.140625" style="2" customWidth="1"/>
  </cols>
  <sheetData>
    <row r="1" spans="1:10" ht="20.25">
      <c r="A1" s="151" t="s">
        <v>111</v>
      </c>
      <c r="B1" s="151"/>
      <c r="C1" s="151"/>
      <c r="D1" s="151"/>
      <c r="E1" s="151"/>
      <c r="F1" s="151"/>
      <c r="G1" s="151"/>
      <c r="H1" s="1"/>
      <c r="I1" s="1"/>
      <c r="J1" s="1"/>
    </row>
    <row r="2" spans="1:10" ht="20.25">
      <c r="A2" s="168" t="s">
        <v>67</v>
      </c>
      <c r="B2" s="168"/>
      <c r="C2" s="168"/>
      <c r="D2" s="168"/>
      <c r="E2" s="168"/>
      <c r="F2" s="168"/>
      <c r="G2" s="168"/>
      <c r="H2" s="168"/>
      <c r="I2" s="1"/>
      <c r="J2" s="1"/>
    </row>
    <row r="4" spans="1:7" ht="20.25">
      <c r="A4" s="152" t="s">
        <v>19</v>
      </c>
      <c r="B4" s="152"/>
      <c r="C4" s="152"/>
      <c r="D4" s="152"/>
      <c r="E4" s="152"/>
      <c r="F4" s="152"/>
      <c r="G4" s="152"/>
    </row>
    <row r="5" spans="1:7" s="4" customFormat="1" ht="14.25">
      <c r="A5" s="3"/>
      <c r="B5" s="159" t="s">
        <v>98</v>
      </c>
      <c r="C5" s="159"/>
      <c r="D5" s="159"/>
      <c r="E5" s="159"/>
      <c r="F5" s="159"/>
      <c r="G5" s="159"/>
    </row>
    <row r="6" spans="1:8" ht="15.75" customHeight="1">
      <c r="A6" s="153" t="s">
        <v>20</v>
      </c>
      <c r="B6" s="155" t="s">
        <v>0</v>
      </c>
      <c r="C6" s="155" t="s">
        <v>106</v>
      </c>
      <c r="D6" s="157" t="s">
        <v>107</v>
      </c>
      <c r="E6" s="157" t="s">
        <v>108</v>
      </c>
      <c r="F6" s="157" t="s">
        <v>109</v>
      </c>
      <c r="G6" s="157" t="s">
        <v>30</v>
      </c>
      <c r="H6" s="157" t="s">
        <v>30</v>
      </c>
    </row>
    <row r="7" spans="1:8" ht="31.5" customHeight="1">
      <c r="A7" s="154"/>
      <c r="B7" s="156"/>
      <c r="C7" s="156"/>
      <c r="D7" s="158"/>
      <c r="E7" s="158"/>
      <c r="F7" s="158"/>
      <c r="G7" s="158"/>
      <c r="H7" s="158"/>
    </row>
    <row r="8" spans="1:8" s="26" customFormat="1" ht="24.75" customHeight="1">
      <c r="A8" s="165">
        <v>1</v>
      </c>
      <c r="B8" s="165"/>
      <c r="C8" s="24">
        <v>2</v>
      </c>
      <c r="D8" s="25">
        <v>3</v>
      </c>
      <c r="E8" s="25">
        <v>4</v>
      </c>
      <c r="F8" s="25">
        <v>5</v>
      </c>
      <c r="G8" s="25" t="s">
        <v>31</v>
      </c>
      <c r="H8" s="25" t="s">
        <v>32</v>
      </c>
    </row>
    <row r="9" spans="1:9" ht="27">
      <c r="A9" s="40">
        <v>67</v>
      </c>
      <c r="B9" s="41" t="s">
        <v>22</v>
      </c>
      <c r="C9" s="42">
        <f>SUM(C10)</f>
        <v>1019080</v>
      </c>
      <c r="D9" s="42">
        <f>SUM(D10:D11)</f>
        <v>2920700</v>
      </c>
      <c r="E9" s="102">
        <f>SUM(E10:E11)</f>
        <v>2920700</v>
      </c>
      <c r="F9" s="131">
        <f>SUM(F10:F11)</f>
        <v>1190120.89</v>
      </c>
      <c r="G9" s="140">
        <f>F9/C9*100</f>
        <v>116.78385308317306</v>
      </c>
      <c r="H9" s="141">
        <f>F9/E9*100</f>
        <v>40.74779641866675</v>
      </c>
      <c r="I9" s="44"/>
    </row>
    <row r="10" spans="1:9" ht="27">
      <c r="A10" s="45">
        <v>6711</v>
      </c>
      <c r="B10" s="46" t="s">
        <v>23</v>
      </c>
      <c r="C10" s="48">
        <v>1019080</v>
      </c>
      <c r="D10" s="47">
        <v>2830700</v>
      </c>
      <c r="E10" s="103">
        <v>2830700</v>
      </c>
      <c r="F10" s="128">
        <v>1190120.89</v>
      </c>
      <c r="G10" s="142">
        <f>J11</f>
        <v>0</v>
      </c>
      <c r="H10" s="143">
        <f>F10/E10*100</f>
        <v>42.04334228282757</v>
      </c>
      <c r="I10" s="44"/>
    </row>
    <row r="11" spans="1:10" ht="41.25">
      <c r="A11" s="45">
        <v>6712</v>
      </c>
      <c r="B11" s="46" t="s">
        <v>24</v>
      </c>
      <c r="C11" s="48">
        <v>0</v>
      </c>
      <c r="D11" s="48">
        <v>90000</v>
      </c>
      <c r="E11" s="103">
        <v>90000</v>
      </c>
      <c r="F11" s="128">
        <v>0</v>
      </c>
      <c r="G11" s="142">
        <v>0</v>
      </c>
      <c r="H11" s="143">
        <v>0</v>
      </c>
      <c r="I11" s="50"/>
      <c r="J11" s="5"/>
    </row>
    <row r="12" spans="1:12" ht="41.25">
      <c r="A12" s="51">
        <v>66</v>
      </c>
      <c r="B12" s="52" t="s">
        <v>26</v>
      </c>
      <c r="C12" s="53">
        <f>SUM(C14)</f>
        <v>12499</v>
      </c>
      <c r="D12" s="53">
        <f>SUM(D13:D14)</f>
        <v>2000</v>
      </c>
      <c r="E12" s="104">
        <f>SUM(E13:E14)</f>
        <v>2000</v>
      </c>
      <c r="F12" s="131">
        <f>SUM(F14)</f>
        <v>900</v>
      </c>
      <c r="G12" s="140">
        <v>0</v>
      </c>
      <c r="H12" s="141">
        <f>F12/E12*100</f>
        <v>45</v>
      </c>
      <c r="I12" s="44"/>
      <c r="L12" s="127"/>
    </row>
    <row r="13" spans="1:9" ht="27">
      <c r="A13" s="45">
        <v>661</v>
      </c>
      <c r="B13" s="46" t="s">
        <v>25</v>
      </c>
      <c r="C13" s="48">
        <v>0</v>
      </c>
      <c r="D13" s="48"/>
      <c r="E13" s="103"/>
      <c r="F13" s="128">
        <v>0</v>
      </c>
      <c r="G13" s="142">
        <v>0</v>
      </c>
      <c r="H13" s="143"/>
      <c r="I13" s="44"/>
    </row>
    <row r="14" spans="1:9" ht="13.5">
      <c r="A14" s="45">
        <v>663</v>
      </c>
      <c r="B14" s="46" t="s">
        <v>69</v>
      </c>
      <c r="C14" s="48">
        <v>12499</v>
      </c>
      <c r="D14" s="48">
        <v>2000</v>
      </c>
      <c r="E14" s="103">
        <v>2000</v>
      </c>
      <c r="F14" s="128">
        <v>900</v>
      </c>
      <c r="G14" s="142">
        <f>F14/C14*100</f>
        <v>7.200576046083687</v>
      </c>
      <c r="H14" s="143">
        <f>F14/E14*100</f>
        <v>45</v>
      </c>
      <c r="I14" s="44"/>
    </row>
    <row r="15" spans="1:17" s="9" customFormat="1" ht="13.5">
      <c r="A15" s="51">
        <v>652</v>
      </c>
      <c r="B15" s="52" t="s">
        <v>27</v>
      </c>
      <c r="C15" s="53">
        <f>SUM(C16:C19)</f>
        <v>135545.38</v>
      </c>
      <c r="D15" s="53">
        <f>SUM(D16:D17)</f>
        <v>362000</v>
      </c>
      <c r="E15" s="104">
        <f>SUM(E16:E17)</f>
        <v>362000</v>
      </c>
      <c r="F15" s="132">
        <f>SUM(F16:F19)</f>
        <v>205974.5</v>
      </c>
      <c r="G15" s="140">
        <f>F15/C15*100</f>
        <v>151.95980858956608</v>
      </c>
      <c r="H15" s="141"/>
      <c r="I15" s="54"/>
      <c r="J15" s="31"/>
      <c r="K15" s="31"/>
      <c r="L15" s="31"/>
      <c r="M15" s="22"/>
      <c r="N15" s="23"/>
      <c r="O15" s="23"/>
      <c r="P15" s="10"/>
      <c r="Q15" s="10"/>
    </row>
    <row r="16" spans="1:17" s="13" customFormat="1" ht="27">
      <c r="A16" s="45">
        <v>65264</v>
      </c>
      <c r="B16" s="46" t="s">
        <v>28</v>
      </c>
      <c r="C16" s="48">
        <v>133150</v>
      </c>
      <c r="D16" s="48">
        <v>358000</v>
      </c>
      <c r="E16" s="103">
        <v>358000</v>
      </c>
      <c r="F16" s="130">
        <v>204712</v>
      </c>
      <c r="G16" s="142">
        <f>F16/C16*100</f>
        <v>153.74539992489673</v>
      </c>
      <c r="H16" s="143"/>
      <c r="I16" s="55"/>
      <c r="J16" s="6"/>
      <c r="K16" s="6"/>
      <c r="L16" s="6"/>
      <c r="M16" s="11"/>
      <c r="N16" s="11"/>
      <c r="O16" s="6"/>
      <c r="P16" s="12"/>
      <c r="Q16" s="12"/>
    </row>
    <row r="17" spans="1:17" s="13" customFormat="1" ht="27">
      <c r="A17" s="45">
        <v>65267</v>
      </c>
      <c r="B17" s="46" t="s">
        <v>94</v>
      </c>
      <c r="C17" s="48">
        <v>2395.38</v>
      </c>
      <c r="D17" s="48">
        <v>4000</v>
      </c>
      <c r="E17" s="103">
        <v>4000</v>
      </c>
      <c r="F17" s="130">
        <v>662.5</v>
      </c>
      <c r="G17" s="142">
        <f>F17/C17*100</f>
        <v>27.657407175479463</v>
      </c>
      <c r="H17" s="143"/>
      <c r="I17" s="55"/>
      <c r="J17" s="6"/>
      <c r="K17" s="6"/>
      <c r="L17" s="6"/>
      <c r="M17" s="11"/>
      <c r="N17" s="11"/>
      <c r="O17" s="6"/>
      <c r="P17" s="12"/>
      <c r="Q17" s="12"/>
    </row>
    <row r="18" spans="1:17" s="13" customFormat="1" ht="14.25">
      <c r="A18" s="45">
        <v>65268</v>
      </c>
      <c r="B18" s="46" t="s">
        <v>95</v>
      </c>
      <c r="C18" s="48"/>
      <c r="D18" s="48"/>
      <c r="E18" s="103"/>
      <c r="F18" s="130">
        <v>0</v>
      </c>
      <c r="G18" s="142">
        <v>0</v>
      </c>
      <c r="H18" s="143"/>
      <c r="I18" s="55"/>
      <c r="J18" s="6"/>
      <c r="K18" s="6"/>
      <c r="L18" s="6"/>
      <c r="M18" s="11"/>
      <c r="N18" s="11"/>
      <c r="O18" s="6"/>
      <c r="P18" s="12"/>
      <c r="Q18" s="12"/>
    </row>
    <row r="19" spans="1:17" s="13" customFormat="1" ht="27">
      <c r="A19" s="45">
        <v>65269</v>
      </c>
      <c r="B19" s="46" t="s">
        <v>68</v>
      </c>
      <c r="C19" s="48"/>
      <c r="D19" s="48"/>
      <c r="E19" s="103"/>
      <c r="F19" s="130">
        <v>600</v>
      </c>
      <c r="G19" s="142">
        <v>0</v>
      </c>
      <c r="H19" s="143"/>
      <c r="I19" s="55"/>
      <c r="J19" s="6"/>
      <c r="K19" s="6"/>
      <c r="L19" s="6"/>
      <c r="M19" s="11"/>
      <c r="N19" s="11"/>
      <c r="O19" s="6"/>
      <c r="P19" s="12"/>
      <c r="Q19" s="12"/>
    </row>
    <row r="20" spans="1:17" s="13" customFormat="1" ht="14.25">
      <c r="A20" s="51">
        <v>64</v>
      </c>
      <c r="B20" s="52" t="s">
        <v>90</v>
      </c>
      <c r="C20" s="53">
        <v>0</v>
      </c>
      <c r="D20" s="53">
        <f>SUM(D21)</f>
        <v>100</v>
      </c>
      <c r="E20" s="104">
        <f>SUM(E21)</f>
        <v>100</v>
      </c>
      <c r="F20" s="129">
        <f>SUM(F21)</f>
        <v>0.41</v>
      </c>
      <c r="G20" s="140">
        <v>0</v>
      </c>
      <c r="H20" s="141">
        <v>0</v>
      </c>
      <c r="I20" s="55"/>
      <c r="J20" s="6"/>
      <c r="K20" s="6"/>
      <c r="L20" s="6"/>
      <c r="M20" s="11"/>
      <c r="N20" s="11"/>
      <c r="O20" s="6"/>
      <c r="P20" s="12"/>
      <c r="Q20" s="12"/>
    </row>
    <row r="21" spans="1:17" s="13" customFormat="1" ht="27">
      <c r="A21" s="45">
        <v>6413</v>
      </c>
      <c r="B21" s="46" t="s">
        <v>91</v>
      </c>
      <c r="C21" s="48">
        <v>0</v>
      </c>
      <c r="D21" s="48">
        <v>100</v>
      </c>
      <c r="E21" s="103">
        <v>100</v>
      </c>
      <c r="F21" s="130">
        <v>0.41</v>
      </c>
      <c r="G21" s="142">
        <v>0</v>
      </c>
      <c r="H21" s="143"/>
      <c r="I21" s="55"/>
      <c r="J21" s="6"/>
      <c r="K21" s="6"/>
      <c r="L21" s="6"/>
      <c r="M21" s="11"/>
      <c r="N21" s="11"/>
      <c r="O21" s="6"/>
      <c r="P21" s="12"/>
      <c r="Q21" s="12"/>
    </row>
    <row r="22" spans="1:9" ht="27">
      <c r="A22" s="56">
        <v>63</v>
      </c>
      <c r="B22" s="57" t="s">
        <v>21</v>
      </c>
      <c r="C22" s="58">
        <f>SUM(C23)</f>
        <v>5267585</v>
      </c>
      <c r="D22" s="58">
        <f>SUM(D23:D24)</f>
        <v>12260500</v>
      </c>
      <c r="E22" s="105">
        <f>SUM(E23:E24)</f>
        <v>12260500</v>
      </c>
      <c r="F22" s="131">
        <f>SUM(F23)</f>
        <v>5533416.48</v>
      </c>
      <c r="G22" s="144">
        <f>F22/C22*100</f>
        <v>105.04655321176593</v>
      </c>
      <c r="H22" s="145">
        <f>F22/E22*100</f>
        <v>45.13206215080952</v>
      </c>
      <c r="I22" s="44"/>
    </row>
    <row r="23" spans="1:9" ht="27">
      <c r="A23" s="59">
        <v>6361</v>
      </c>
      <c r="B23" s="60" t="s">
        <v>29</v>
      </c>
      <c r="C23" s="61">
        <v>5267585</v>
      </c>
      <c r="D23" s="61">
        <v>12040500</v>
      </c>
      <c r="E23" s="106">
        <v>12040500</v>
      </c>
      <c r="F23" s="128">
        <v>5533416.48</v>
      </c>
      <c r="G23" s="146">
        <f>F23/C23*100</f>
        <v>105.04655321176593</v>
      </c>
      <c r="H23" s="147">
        <f>F23/E23*100</f>
        <v>45.9567001370375</v>
      </c>
      <c r="I23" s="44"/>
    </row>
    <row r="24" spans="1:9" ht="41.25">
      <c r="A24" s="59">
        <v>6362</v>
      </c>
      <c r="B24" s="60" t="s">
        <v>99</v>
      </c>
      <c r="C24" s="61">
        <v>0</v>
      </c>
      <c r="D24" s="61">
        <v>220000</v>
      </c>
      <c r="E24" s="106">
        <v>220000</v>
      </c>
      <c r="F24" s="128">
        <v>0</v>
      </c>
      <c r="G24" s="146">
        <v>0</v>
      </c>
      <c r="H24" s="147">
        <v>0</v>
      </c>
      <c r="I24" s="44"/>
    </row>
    <row r="25" spans="1:9" ht="27">
      <c r="A25" s="99">
        <v>72</v>
      </c>
      <c r="B25" s="100" t="s">
        <v>100</v>
      </c>
      <c r="C25" s="101">
        <f>SUM(C26)</f>
        <v>145</v>
      </c>
      <c r="D25" s="101">
        <f>SUM(D26)</f>
        <v>1000</v>
      </c>
      <c r="E25" s="107">
        <f>SUM(E26)</f>
        <v>1000</v>
      </c>
      <c r="F25" s="131">
        <f>SUM(F26)</f>
        <v>480.14</v>
      </c>
      <c r="G25" s="148">
        <f>F25/C25*100</f>
        <v>331.13103448275865</v>
      </c>
      <c r="H25" s="149">
        <f>G25/F25*100</f>
        <v>68.96551724137932</v>
      </c>
      <c r="I25" s="44"/>
    </row>
    <row r="26" spans="1:9" ht="13.5">
      <c r="A26" s="59">
        <v>7211</v>
      </c>
      <c r="B26" s="60" t="s">
        <v>101</v>
      </c>
      <c r="C26" s="61">
        <v>145</v>
      </c>
      <c r="D26" s="61">
        <v>1000</v>
      </c>
      <c r="E26" s="106">
        <v>1000</v>
      </c>
      <c r="F26" s="128">
        <v>480.14</v>
      </c>
      <c r="G26" s="146">
        <v>331.13</v>
      </c>
      <c r="H26" s="147">
        <f>F26/E26*100</f>
        <v>48.014</v>
      </c>
      <c r="I26" s="44"/>
    </row>
    <row r="27" spans="1:9" ht="13.5">
      <c r="A27" s="99">
        <v>92</v>
      </c>
      <c r="B27" s="100" t="s">
        <v>104</v>
      </c>
      <c r="C27" s="101">
        <v>24349.96</v>
      </c>
      <c r="D27" s="101">
        <f>SUM(D28)</f>
        <v>7000</v>
      </c>
      <c r="E27" s="107">
        <f>SUM(E28)</f>
        <v>7000</v>
      </c>
      <c r="F27" s="131">
        <f>SUM(F28)</f>
        <v>6926.19</v>
      </c>
      <c r="G27" s="148">
        <f>F27/C27*100</f>
        <v>28.444358840835875</v>
      </c>
      <c r="H27" s="149">
        <f>F27/E27*100</f>
        <v>98.94557142857143</v>
      </c>
      <c r="I27" s="44"/>
    </row>
    <row r="28" spans="1:9" ht="13.5">
      <c r="A28" s="59">
        <v>922</v>
      </c>
      <c r="B28" s="60" t="s">
        <v>105</v>
      </c>
      <c r="C28" s="61">
        <v>24350</v>
      </c>
      <c r="D28" s="61">
        <v>7000</v>
      </c>
      <c r="E28" s="106">
        <v>7000</v>
      </c>
      <c r="F28" s="128">
        <v>6926.19</v>
      </c>
      <c r="G28" s="146">
        <v>28.44</v>
      </c>
      <c r="H28" s="147">
        <f>F28/E28*100</f>
        <v>98.94557142857143</v>
      </c>
      <c r="I28" s="44"/>
    </row>
    <row r="29" spans="1:9" s="21" customFormat="1" ht="18">
      <c r="A29" s="164" t="s">
        <v>65</v>
      </c>
      <c r="B29" s="164"/>
      <c r="C29" s="63">
        <f>SUM(C9+C12+C15+C22+C25+C27)</f>
        <v>6459204.34</v>
      </c>
      <c r="D29" s="63">
        <f>SUM(D9+D12+D15+D20+D22+D25+D27)</f>
        <v>15553300</v>
      </c>
      <c r="E29" s="108">
        <f>SUM(E9+E12+E15+E20+E22+E25+E27)</f>
        <v>15553300</v>
      </c>
      <c r="F29" s="150">
        <f>SUM(F27+F25+F22+F20+F15+F12+F9)</f>
        <v>6937818.61</v>
      </c>
      <c r="G29" s="146">
        <f>F29/C29*100</f>
        <v>107.40980227295303</v>
      </c>
      <c r="H29" s="147">
        <f>F29/E29*100</f>
        <v>44.60673046877512</v>
      </c>
      <c r="I29" s="64"/>
    </row>
    <row r="30" spans="1:9" ht="13.5">
      <c r="A30" s="65"/>
      <c r="B30" s="65"/>
      <c r="C30" s="66"/>
      <c r="D30" s="66"/>
      <c r="E30" s="66"/>
      <c r="F30" s="66"/>
      <c r="G30" s="55"/>
      <c r="H30" s="55"/>
      <c r="I30" s="44"/>
    </row>
    <row r="31" spans="1:9" ht="14.25" customHeight="1">
      <c r="A31" s="44"/>
      <c r="B31" s="44"/>
      <c r="C31" s="44"/>
      <c r="D31" s="67"/>
      <c r="E31" s="67"/>
      <c r="F31" s="67"/>
      <c r="G31" s="67"/>
      <c r="H31" s="44"/>
      <c r="I31" s="44"/>
    </row>
    <row r="32" spans="1:9" s="32" customFormat="1" ht="28.5" customHeight="1">
      <c r="A32" s="166" t="s">
        <v>18</v>
      </c>
      <c r="B32" s="166"/>
      <c r="C32" s="166"/>
      <c r="D32" s="166"/>
      <c r="E32" s="166"/>
      <c r="F32" s="166"/>
      <c r="G32" s="166"/>
      <c r="H32" s="68"/>
      <c r="I32" s="44"/>
    </row>
    <row r="33" spans="1:9" s="32" customFormat="1" ht="15" customHeight="1">
      <c r="A33" s="170" t="s">
        <v>33</v>
      </c>
      <c r="B33" s="160" t="s">
        <v>0</v>
      </c>
      <c r="C33" s="160" t="s">
        <v>106</v>
      </c>
      <c r="D33" s="162" t="s">
        <v>107</v>
      </c>
      <c r="E33" s="162" t="s">
        <v>108</v>
      </c>
      <c r="F33" s="162" t="s">
        <v>109</v>
      </c>
      <c r="G33" s="162" t="s">
        <v>30</v>
      </c>
      <c r="H33" s="162" t="s">
        <v>30</v>
      </c>
      <c r="I33" s="44"/>
    </row>
    <row r="34" spans="1:9" s="32" customFormat="1" ht="33.75" customHeight="1">
      <c r="A34" s="171"/>
      <c r="B34" s="161"/>
      <c r="C34" s="161"/>
      <c r="D34" s="163"/>
      <c r="E34" s="163"/>
      <c r="F34" s="163"/>
      <c r="G34" s="163"/>
      <c r="H34" s="163"/>
      <c r="I34" s="44"/>
    </row>
    <row r="35" spans="1:9" s="32" customFormat="1" ht="21.75" customHeight="1">
      <c r="A35" s="169">
        <v>1</v>
      </c>
      <c r="B35" s="169"/>
      <c r="C35" s="69">
        <v>2</v>
      </c>
      <c r="D35" s="70">
        <v>3</v>
      </c>
      <c r="E35" s="70">
        <v>4</v>
      </c>
      <c r="F35" s="70">
        <v>5</v>
      </c>
      <c r="G35" s="70" t="s">
        <v>31</v>
      </c>
      <c r="H35" s="70" t="s">
        <v>32</v>
      </c>
      <c r="I35" s="44"/>
    </row>
    <row r="36" spans="1:9" s="33" customFormat="1" ht="15" customHeight="1">
      <c r="A36" s="71">
        <v>31</v>
      </c>
      <c r="B36" s="72" t="s">
        <v>1</v>
      </c>
      <c r="C36" s="73">
        <f>SUM(C37+C41+C43)</f>
        <v>5853886</v>
      </c>
      <c r="D36" s="73">
        <f>SUM(D37+D41+D43)</f>
        <v>13348000</v>
      </c>
      <c r="E36" s="112">
        <f>SUM(E37+E41+E43)</f>
        <v>13348000</v>
      </c>
      <c r="F36" s="135">
        <f>SUM(F43+F41+F37)</f>
        <v>6074323.19</v>
      </c>
      <c r="G36" s="109">
        <f aca="true" t="shared" si="0" ref="G36:G44">F36/C36*100</f>
        <v>103.76565566873015</v>
      </c>
      <c r="H36" s="43">
        <f>F36/E36*100</f>
        <v>45.50736582259515</v>
      </c>
      <c r="I36" s="74"/>
    </row>
    <row r="37" spans="1:9" s="33" customFormat="1" ht="15" customHeight="1">
      <c r="A37" s="75">
        <v>311</v>
      </c>
      <c r="B37" s="76" t="s">
        <v>2</v>
      </c>
      <c r="C37" s="77">
        <f>SUM(C38:C40)</f>
        <v>4849760</v>
      </c>
      <c r="D37" s="77">
        <v>11049000</v>
      </c>
      <c r="E37" s="113">
        <v>11049000</v>
      </c>
      <c r="F37" s="134">
        <f>SUM(F38:F40)</f>
        <v>5072210.430000001</v>
      </c>
      <c r="G37" s="120">
        <f t="shared" si="0"/>
        <v>104.58683378146549</v>
      </c>
      <c r="H37" s="78">
        <f>F37/E37*100</f>
        <v>45.90651126798806</v>
      </c>
      <c r="I37" s="74"/>
    </row>
    <row r="38" spans="1:9" s="32" customFormat="1" ht="15" customHeight="1">
      <c r="A38" s="79">
        <v>3111</v>
      </c>
      <c r="B38" s="80" t="s">
        <v>34</v>
      </c>
      <c r="C38" s="48">
        <v>4707180</v>
      </c>
      <c r="D38" s="48"/>
      <c r="E38" s="103"/>
      <c r="F38" s="133">
        <v>4971742.73</v>
      </c>
      <c r="G38" s="110">
        <f t="shared" si="0"/>
        <v>105.620408184943</v>
      </c>
      <c r="H38" s="49"/>
      <c r="I38" s="44"/>
    </row>
    <row r="39" spans="1:9" s="32" customFormat="1" ht="15" customHeight="1">
      <c r="A39" s="79">
        <v>3113</v>
      </c>
      <c r="B39" s="80" t="s">
        <v>96</v>
      </c>
      <c r="C39" s="48">
        <v>21116</v>
      </c>
      <c r="D39" s="48"/>
      <c r="E39" s="103"/>
      <c r="F39" s="133">
        <v>21188.09</v>
      </c>
      <c r="G39" s="110">
        <f t="shared" si="0"/>
        <v>100.34139988634212</v>
      </c>
      <c r="H39" s="49"/>
      <c r="I39" s="44"/>
    </row>
    <row r="40" spans="1:9" s="32" customFormat="1" ht="15" customHeight="1">
      <c r="A40" s="79">
        <v>3114</v>
      </c>
      <c r="B40" s="80" t="s">
        <v>97</v>
      </c>
      <c r="C40" s="48">
        <v>121464</v>
      </c>
      <c r="D40" s="48"/>
      <c r="E40" s="103"/>
      <c r="F40" s="133">
        <v>79279.61</v>
      </c>
      <c r="G40" s="110">
        <f t="shared" si="0"/>
        <v>65.27004709214252</v>
      </c>
      <c r="H40" s="49"/>
      <c r="I40" s="44"/>
    </row>
    <row r="41" spans="1:9" s="33" customFormat="1" ht="14.25">
      <c r="A41" s="75">
        <v>312</v>
      </c>
      <c r="B41" s="76" t="s">
        <v>3</v>
      </c>
      <c r="C41" s="77">
        <f>SUM(C42)</f>
        <v>203063</v>
      </c>
      <c r="D41" s="77">
        <v>483500</v>
      </c>
      <c r="E41" s="113">
        <v>483500</v>
      </c>
      <c r="F41" s="134">
        <f>SUM(F42)</f>
        <v>177982.2</v>
      </c>
      <c r="G41" s="120">
        <f t="shared" si="0"/>
        <v>87.64875925205479</v>
      </c>
      <c r="H41" s="78">
        <f>F41/E41*100</f>
        <v>36.81120992761117</v>
      </c>
      <c r="I41" s="74"/>
    </row>
    <row r="42" spans="1:9" s="32" customFormat="1" ht="13.5">
      <c r="A42" s="79" t="s">
        <v>45</v>
      </c>
      <c r="B42" s="81" t="s">
        <v>3</v>
      </c>
      <c r="C42" s="48">
        <v>203063</v>
      </c>
      <c r="D42" s="48"/>
      <c r="E42" s="103"/>
      <c r="F42" s="133">
        <v>177982.2</v>
      </c>
      <c r="G42" s="110">
        <f t="shared" si="0"/>
        <v>87.64875925205479</v>
      </c>
      <c r="H42" s="49"/>
      <c r="I42" s="44"/>
    </row>
    <row r="43" spans="1:9" s="33" customFormat="1" ht="14.25">
      <c r="A43" s="75">
        <v>313</v>
      </c>
      <c r="B43" s="76" t="s">
        <v>4</v>
      </c>
      <c r="C43" s="77">
        <f>SUM(C44)</f>
        <v>801063</v>
      </c>
      <c r="D43" s="77">
        <v>1815500</v>
      </c>
      <c r="E43" s="113">
        <v>1815500</v>
      </c>
      <c r="F43" s="134">
        <f>SUM(F44)</f>
        <v>824130.56</v>
      </c>
      <c r="G43" s="120">
        <f t="shared" si="0"/>
        <v>102.87961870664356</v>
      </c>
      <c r="H43" s="78">
        <f>F43/E43*100</f>
        <v>45.39413715229965</v>
      </c>
      <c r="I43" s="74"/>
    </row>
    <row r="44" spans="1:9" s="32" customFormat="1" ht="27">
      <c r="A44" s="79">
        <v>3132</v>
      </c>
      <c r="B44" s="81" t="s">
        <v>35</v>
      </c>
      <c r="C44" s="48">
        <v>801063</v>
      </c>
      <c r="D44" s="48"/>
      <c r="E44" s="103"/>
      <c r="F44" s="133">
        <v>824130.56</v>
      </c>
      <c r="G44" s="110">
        <f t="shared" si="0"/>
        <v>102.87961870664356</v>
      </c>
      <c r="H44" s="49"/>
      <c r="I44" s="44"/>
    </row>
    <row r="45" spans="1:9" s="32" customFormat="1" ht="27">
      <c r="A45" s="79">
        <v>3133</v>
      </c>
      <c r="B45" s="81" t="s">
        <v>36</v>
      </c>
      <c r="C45" s="48">
        <v>0</v>
      </c>
      <c r="D45" s="48"/>
      <c r="E45" s="103"/>
      <c r="F45" s="133">
        <v>0</v>
      </c>
      <c r="G45" s="110">
        <v>0</v>
      </c>
      <c r="H45" s="49"/>
      <c r="I45" s="44"/>
    </row>
    <row r="46" spans="1:9" s="33" customFormat="1" ht="14.25">
      <c r="A46" s="82">
        <v>32</v>
      </c>
      <c r="B46" s="83" t="s">
        <v>5</v>
      </c>
      <c r="C46" s="53">
        <v>641457</v>
      </c>
      <c r="D46" s="53">
        <f>SUM(D47+D51+D58+D67+D69)</f>
        <v>1645800</v>
      </c>
      <c r="E46" s="104">
        <f>SUM(E51+E47+E58+E67+E69)</f>
        <v>1645800</v>
      </c>
      <c r="F46" s="135">
        <f>SUM(F47+F51+F58+F67+F69)</f>
        <v>757908.11</v>
      </c>
      <c r="G46" s="109">
        <f aca="true" t="shared" si="1" ref="G46:G61">F46/C46*100</f>
        <v>118.15415686476256</v>
      </c>
      <c r="H46" s="43">
        <f>F46/E46*100</f>
        <v>46.05104569206465</v>
      </c>
      <c r="I46" s="74"/>
    </row>
    <row r="47" spans="1:9" s="33" customFormat="1" ht="14.25">
      <c r="A47" s="75">
        <v>321</v>
      </c>
      <c r="B47" s="76" t="s">
        <v>6</v>
      </c>
      <c r="C47" s="77">
        <f>SUM(C48:C50)</f>
        <v>124209</v>
      </c>
      <c r="D47" s="77">
        <v>319100</v>
      </c>
      <c r="E47" s="113">
        <v>319100</v>
      </c>
      <c r="F47" s="134">
        <f>SUM(F48:F50)</f>
        <v>178260.76</v>
      </c>
      <c r="G47" s="120">
        <f t="shared" si="1"/>
        <v>143.51678219774735</v>
      </c>
      <c r="H47" s="78">
        <f>F47/E47*100</f>
        <v>55.86360388592918</v>
      </c>
      <c r="I47" s="74"/>
    </row>
    <row r="48" spans="1:9" s="32" customFormat="1" ht="13.5">
      <c r="A48" s="79" t="s">
        <v>37</v>
      </c>
      <c r="B48" s="81" t="s">
        <v>38</v>
      </c>
      <c r="C48" s="48">
        <v>2440</v>
      </c>
      <c r="D48" s="48"/>
      <c r="E48" s="103"/>
      <c r="F48" s="133">
        <v>20484.75</v>
      </c>
      <c r="G48" s="110">
        <f t="shared" si="1"/>
        <v>839.5389344262295</v>
      </c>
      <c r="H48" s="49"/>
      <c r="I48" s="44"/>
    </row>
    <row r="49" spans="1:9" s="32" customFormat="1" ht="27">
      <c r="A49" s="79" t="s">
        <v>39</v>
      </c>
      <c r="B49" s="81" t="s">
        <v>7</v>
      </c>
      <c r="C49" s="48">
        <v>121064</v>
      </c>
      <c r="D49" s="48"/>
      <c r="E49" s="103"/>
      <c r="F49" s="133">
        <v>136340.68</v>
      </c>
      <c r="G49" s="110">
        <f t="shared" si="1"/>
        <v>112.61868102821649</v>
      </c>
      <c r="H49" s="49"/>
      <c r="I49" s="44"/>
    </row>
    <row r="50" spans="1:9" s="32" customFormat="1" ht="13.5">
      <c r="A50" s="79">
        <v>3213</v>
      </c>
      <c r="B50" s="81" t="s">
        <v>70</v>
      </c>
      <c r="C50" s="48">
        <v>705</v>
      </c>
      <c r="D50" s="48"/>
      <c r="E50" s="103"/>
      <c r="F50" s="133">
        <v>21435.33</v>
      </c>
      <c r="G50" s="110">
        <f t="shared" si="1"/>
        <v>3040.472340425532</v>
      </c>
      <c r="H50" s="49"/>
      <c r="I50" s="44"/>
    </row>
    <row r="51" spans="1:9" s="33" customFormat="1" ht="14.25">
      <c r="A51" s="75">
        <v>322</v>
      </c>
      <c r="B51" s="76" t="s">
        <v>8</v>
      </c>
      <c r="C51" s="77">
        <f>SUM(C52:C57)</f>
        <v>311398</v>
      </c>
      <c r="D51" s="77">
        <v>807000</v>
      </c>
      <c r="E51" s="113">
        <v>807000</v>
      </c>
      <c r="F51" s="134">
        <f>SUM(F52:F57)</f>
        <v>331030.92</v>
      </c>
      <c r="G51" s="120">
        <f t="shared" si="1"/>
        <v>106.30476753222564</v>
      </c>
      <c r="H51" s="78">
        <f>F51/E51*100</f>
        <v>41.0199405204461</v>
      </c>
      <c r="I51" s="74"/>
    </row>
    <row r="52" spans="1:9" s="32" customFormat="1" ht="27">
      <c r="A52" s="79" t="s">
        <v>40</v>
      </c>
      <c r="B52" s="81" t="s">
        <v>9</v>
      </c>
      <c r="C52" s="48">
        <v>56571</v>
      </c>
      <c r="D52" s="48"/>
      <c r="E52" s="103"/>
      <c r="F52" s="133">
        <v>54887.28</v>
      </c>
      <c r="G52" s="110">
        <f t="shared" si="1"/>
        <v>97.0237047250358</v>
      </c>
      <c r="H52" s="49"/>
      <c r="I52" s="44"/>
    </row>
    <row r="53" spans="1:9" s="32" customFormat="1" ht="13.5">
      <c r="A53" s="79">
        <v>3222</v>
      </c>
      <c r="B53" s="81" t="s">
        <v>71</v>
      </c>
      <c r="C53" s="48">
        <v>141939</v>
      </c>
      <c r="D53" s="48"/>
      <c r="E53" s="103"/>
      <c r="F53" s="133">
        <v>171304</v>
      </c>
      <c r="G53" s="110">
        <f t="shared" si="1"/>
        <v>120.68846476303202</v>
      </c>
      <c r="H53" s="49"/>
      <c r="I53" s="44"/>
    </row>
    <row r="54" spans="1:9" s="32" customFormat="1" ht="13.5">
      <c r="A54" s="79" t="s">
        <v>41</v>
      </c>
      <c r="B54" s="81" t="s">
        <v>42</v>
      </c>
      <c r="C54" s="48">
        <v>83376</v>
      </c>
      <c r="D54" s="48"/>
      <c r="E54" s="103"/>
      <c r="F54" s="133">
        <v>88598.66</v>
      </c>
      <c r="G54" s="110">
        <f t="shared" si="1"/>
        <v>106.26398483976205</v>
      </c>
      <c r="H54" s="49"/>
      <c r="I54" s="44"/>
    </row>
    <row r="55" spans="1:9" s="32" customFormat="1" ht="27">
      <c r="A55" s="79" t="s">
        <v>43</v>
      </c>
      <c r="B55" s="81" t="s">
        <v>44</v>
      </c>
      <c r="C55" s="48">
        <v>24003</v>
      </c>
      <c r="D55" s="48"/>
      <c r="E55" s="103"/>
      <c r="F55" s="133">
        <v>12307.61</v>
      </c>
      <c r="G55" s="110">
        <f t="shared" si="1"/>
        <v>51.27529892096822</v>
      </c>
      <c r="H55" s="49"/>
      <c r="I55" s="44"/>
    </row>
    <row r="56" spans="1:9" s="32" customFormat="1" ht="13.5">
      <c r="A56" s="79">
        <v>3225</v>
      </c>
      <c r="B56" s="81" t="s">
        <v>72</v>
      </c>
      <c r="C56" s="48">
        <v>4790</v>
      </c>
      <c r="D56" s="48"/>
      <c r="E56" s="103"/>
      <c r="F56" s="133">
        <v>3933.37</v>
      </c>
      <c r="G56" s="110">
        <f t="shared" si="1"/>
        <v>82.11628392484343</v>
      </c>
      <c r="H56" s="49"/>
      <c r="I56" s="44"/>
    </row>
    <row r="57" spans="1:9" s="32" customFormat="1" ht="13.5">
      <c r="A57" s="79">
        <v>3227</v>
      </c>
      <c r="B57" s="81" t="s">
        <v>73</v>
      </c>
      <c r="C57" s="48">
        <v>719</v>
      </c>
      <c r="D57" s="48"/>
      <c r="E57" s="103"/>
      <c r="F57" s="133">
        <v>0</v>
      </c>
      <c r="G57" s="110">
        <f t="shared" si="1"/>
        <v>0</v>
      </c>
      <c r="H57" s="49"/>
      <c r="I57" s="44"/>
    </row>
    <row r="58" spans="1:9" s="33" customFormat="1" ht="14.25">
      <c r="A58" s="75">
        <v>323</v>
      </c>
      <c r="B58" s="76" t="s">
        <v>10</v>
      </c>
      <c r="C58" s="77">
        <f>SUM(C59:C66)</f>
        <v>168245</v>
      </c>
      <c r="D58" s="77">
        <v>456900</v>
      </c>
      <c r="E58" s="113">
        <v>456900</v>
      </c>
      <c r="F58" s="134">
        <f>SUM(F59:F66)</f>
        <v>209676.22</v>
      </c>
      <c r="G58" s="120">
        <f t="shared" si="1"/>
        <v>124.62552824749622</v>
      </c>
      <c r="H58" s="78">
        <f>F58/E58*100</f>
        <v>45.89105274677172</v>
      </c>
      <c r="I58" s="74"/>
    </row>
    <row r="59" spans="1:9" s="32" customFormat="1" ht="13.5">
      <c r="A59" s="79" t="s">
        <v>46</v>
      </c>
      <c r="B59" s="81" t="s">
        <v>47</v>
      </c>
      <c r="C59" s="48">
        <v>13339</v>
      </c>
      <c r="D59" s="48"/>
      <c r="E59" s="103"/>
      <c r="F59" s="133">
        <v>17934.44</v>
      </c>
      <c r="G59" s="110">
        <f t="shared" si="1"/>
        <v>134.45115825774045</v>
      </c>
      <c r="H59" s="49"/>
      <c r="I59" s="44"/>
    </row>
    <row r="60" spans="1:9" s="32" customFormat="1" ht="27">
      <c r="A60" s="79" t="s">
        <v>48</v>
      </c>
      <c r="B60" s="81" t="s">
        <v>49</v>
      </c>
      <c r="C60" s="48">
        <v>35400</v>
      </c>
      <c r="D60" s="48"/>
      <c r="E60" s="103"/>
      <c r="F60" s="133">
        <v>59290.75</v>
      </c>
      <c r="G60" s="110">
        <f t="shared" si="1"/>
        <v>167.48799435028246</v>
      </c>
      <c r="H60" s="49"/>
      <c r="I60" s="44"/>
    </row>
    <row r="61" spans="1:9" s="32" customFormat="1" ht="13.5">
      <c r="A61" s="79" t="s">
        <v>50</v>
      </c>
      <c r="B61" s="81" t="s">
        <v>51</v>
      </c>
      <c r="C61" s="48">
        <v>84826</v>
      </c>
      <c r="D61" s="48"/>
      <c r="E61" s="103"/>
      <c r="F61" s="133">
        <v>58075.4</v>
      </c>
      <c r="G61" s="110">
        <f t="shared" si="1"/>
        <v>68.46415014264494</v>
      </c>
      <c r="H61" s="49"/>
      <c r="I61" s="44"/>
    </row>
    <row r="62" spans="1:9" s="32" customFormat="1" ht="13.5">
      <c r="A62" s="79">
        <v>3235</v>
      </c>
      <c r="B62" s="81" t="s">
        <v>74</v>
      </c>
      <c r="C62" s="48"/>
      <c r="D62" s="48"/>
      <c r="E62" s="103"/>
      <c r="F62" s="133"/>
      <c r="G62" s="110"/>
      <c r="H62" s="49"/>
      <c r="I62" s="44"/>
    </row>
    <row r="63" spans="1:10" s="32" customFormat="1" ht="13.5">
      <c r="A63" s="79">
        <v>3236</v>
      </c>
      <c r="B63" s="81" t="s">
        <v>75</v>
      </c>
      <c r="C63" s="48">
        <v>4187</v>
      </c>
      <c r="D63" s="48"/>
      <c r="E63" s="103"/>
      <c r="F63" s="133">
        <v>7645</v>
      </c>
      <c r="G63" s="110">
        <f>F63/C63*100</f>
        <v>182.58896584666826</v>
      </c>
      <c r="H63" s="49"/>
      <c r="I63" s="44"/>
      <c r="J63" s="44"/>
    </row>
    <row r="64" spans="1:9" s="32" customFormat="1" ht="13.5">
      <c r="A64" s="79">
        <v>3237</v>
      </c>
      <c r="B64" s="81" t="s">
        <v>76</v>
      </c>
      <c r="C64" s="48">
        <v>11913</v>
      </c>
      <c r="D64" s="48"/>
      <c r="E64" s="103"/>
      <c r="F64" s="133">
        <v>49947.88</v>
      </c>
      <c r="G64" s="110">
        <f>F64/C64*100</f>
        <v>419.27205573742964</v>
      </c>
      <c r="H64" s="49"/>
      <c r="I64" s="44"/>
    </row>
    <row r="65" spans="1:9" s="32" customFormat="1" ht="13.5">
      <c r="A65" s="79" t="s">
        <v>52</v>
      </c>
      <c r="B65" s="81" t="s">
        <v>53</v>
      </c>
      <c r="C65" s="48">
        <v>5781</v>
      </c>
      <c r="D65" s="48"/>
      <c r="E65" s="103"/>
      <c r="F65" s="133">
        <v>5781.25</v>
      </c>
      <c r="G65" s="110">
        <f>F65/C65*100</f>
        <v>100.00432451133021</v>
      </c>
      <c r="H65" s="49"/>
      <c r="I65" s="44"/>
    </row>
    <row r="66" spans="1:9" s="32" customFormat="1" ht="13.5">
      <c r="A66" s="79" t="s">
        <v>54</v>
      </c>
      <c r="B66" s="81" t="s">
        <v>11</v>
      </c>
      <c r="C66" s="48">
        <v>12799</v>
      </c>
      <c r="D66" s="48"/>
      <c r="E66" s="103"/>
      <c r="F66" s="133">
        <v>11001.5</v>
      </c>
      <c r="G66" s="110">
        <f>F66/C66*100</f>
        <v>85.95593405734823</v>
      </c>
      <c r="H66" s="49"/>
      <c r="I66" s="44"/>
    </row>
    <row r="67" spans="1:9" s="33" customFormat="1" ht="27">
      <c r="A67" s="75">
        <v>324</v>
      </c>
      <c r="B67" s="76" t="s">
        <v>17</v>
      </c>
      <c r="C67" s="77">
        <v>0</v>
      </c>
      <c r="D67" s="77">
        <v>2200</v>
      </c>
      <c r="E67" s="113">
        <v>2200</v>
      </c>
      <c r="F67" s="134">
        <f>SUM(F68)</f>
        <v>2175</v>
      </c>
      <c r="G67" s="120">
        <v>0</v>
      </c>
      <c r="H67" s="78">
        <f>F67/E67*100</f>
        <v>98.86363636363636</v>
      </c>
      <c r="I67" s="74"/>
    </row>
    <row r="68" spans="1:9" s="32" customFormat="1" ht="27">
      <c r="A68" s="79">
        <v>3241</v>
      </c>
      <c r="B68" s="81" t="s">
        <v>17</v>
      </c>
      <c r="C68" s="48">
        <v>0</v>
      </c>
      <c r="D68" s="48"/>
      <c r="E68" s="103"/>
      <c r="F68" s="133">
        <v>2175</v>
      </c>
      <c r="G68" s="110">
        <v>0</v>
      </c>
      <c r="H68" s="49"/>
      <c r="I68" s="44"/>
    </row>
    <row r="69" spans="1:9" s="33" customFormat="1" ht="27">
      <c r="A69" s="75">
        <v>329</v>
      </c>
      <c r="B69" s="76" t="s">
        <v>12</v>
      </c>
      <c r="C69" s="77">
        <f>SUM(C70:C75)</f>
        <v>37605</v>
      </c>
      <c r="D69" s="77">
        <v>60600</v>
      </c>
      <c r="E69" s="113">
        <v>60600</v>
      </c>
      <c r="F69" s="134">
        <f>SUM(F70:F75)</f>
        <v>36765.20999999999</v>
      </c>
      <c r="G69" s="120">
        <f>F69/C69*100</f>
        <v>97.7668129238133</v>
      </c>
      <c r="H69" s="78">
        <f>F69/E69*100</f>
        <v>60.66866336633662</v>
      </c>
      <c r="I69" s="74"/>
    </row>
    <row r="70" spans="1:9" s="32" customFormat="1" ht="13.5">
      <c r="A70" s="79">
        <v>3292</v>
      </c>
      <c r="B70" s="81" t="s">
        <v>92</v>
      </c>
      <c r="C70" s="48">
        <v>29280</v>
      </c>
      <c r="D70" s="48"/>
      <c r="E70" s="103"/>
      <c r="F70" s="133">
        <v>29280.01</v>
      </c>
      <c r="G70" s="110"/>
      <c r="H70" s="49"/>
      <c r="I70" s="44"/>
    </row>
    <row r="71" spans="1:9" s="32" customFormat="1" ht="13.5">
      <c r="A71" s="79" t="s">
        <v>55</v>
      </c>
      <c r="B71" s="81" t="s">
        <v>56</v>
      </c>
      <c r="C71" s="48">
        <v>1743</v>
      </c>
      <c r="D71" s="48"/>
      <c r="E71" s="103"/>
      <c r="F71" s="133"/>
      <c r="G71" s="110"/>
      <c r="H71" s="49"/>
      <c r="I71" s="44"/>
    </row>
    <row r="72" spans="1:9" s="32" customFormat="1" ht="13.5">
      <c r="A72" s="79">
        <v>3294</v>
      </c>
      <c r="B72" s="81" t="s">
        <v>77</v>
      </c>
      <c r="C72" s="48">
        <v>650</v>
      </c>
      <c r="D72" s="48"/>
      <c r="E72" s="103"/>
      <c r="F72" s="133">
        <v>800</v>
      </c>
      <c r="G72" s="110"/>
      <c r="H72" s="49"/>
      <c r="I72" s="44"/>
    </row>
    <row r="73" spans="1:9" s="32" customFormat="1" ht="13.5">
      <c r="A73" s="79">
        <v>3295</v>
      </c>
      <c r="B73" s="81" t="s">
        <v>57</v>
      </c>
      <c r="C73" s="48">
        <v>5332</v>
      </c>
      <c r="D73" s="48"/>
      <c r="E73" s="103"/>
      <c r="F73" s="133">
        <v>5537.5</v>
      </c>
      <c r="G73" s="110"/>
      <c r="H73" s="49"/>
      <c r="I73" s="44"/>
    </row>
    <row r="74" spans="1:9" s="32" customFormat="1" ht="13.5">
      <c r="A74" s="79">
        <v>3296</v>
      </c>
      <c r="B74" s="81" t="s">
        <v>103</v>
      </c>
      <c r="C74" s="48"/>
      <c r="D74" s="48"/>
      <c r="E74" s="103"/>
      <c r="F74" s="133"/>
      <c r="G74" s="110"/>
      <c r="H74" s="49"/>
      <c r="I74" s="44"/>
    </row>
    <row r="75" spans="1:9" s="32" customFormat="1" ht="13.5">
      <c r="A75" s="79" t="s">
        <v>58</v>
      </c>
      <c r="B75" s="81" t="s">
        <v>12</v>
      </c>
      <c r="C75" s="48">
        <v>600</v>
      </c>
      <c r="D75" s="48"/>
      <c r="E75" s="103"/>
      <c r="F75" s="133">
        <v>1147.7</v>
      </c>
      <c r="G75" s="110"/>
      <c r="H75" s="49"/>
      <c r="I75" s="44"/>
    </row>
    <row r="76" spans="1:9" s="33" customFormat="1" ht="14.25">
      <c r="A76" s="82">
        <v>34</v>
      </c>
      <c r="B76" s="83" t="s">
        <v>13</v>
      </c>
      <c r="C76" s="53">
        <f>SUM(C77)</f>
        <v>2033</v>
      </c>
      <c r="D76" s="53">
        <f>SUM(D77)</f>
        <v>5000</v>
      </c>
      <c r="E76" s="104">
        <f>SUM(E77)</f>
        <v>5000</v>
      </c>
      <c r="F76" s="135">
        <f>SUM(F77)</f>
        <v>2734.3700000000003</v>
      </c>
      <c r="G76" s="109">
        <f>F76/C76*100</f>
        <v>134.49926217412693</v>
      </c>
      <c r="H76" s="43">
        <f>F76/E76*100</f>
        <v>54.68740000000001</v>
      </c>
      <c r="I76" s="74"/>
    </row>
    <row r="77" spans="1:9" s="33" customFormat="1" ht="14.25">
      <c r="A77" s="75">
        <v>343</v>
      </c>
      <c r="B77" s="76" t="s">
        <v>14</v>
      </c>
      <c r="C77" s="77">
        <f>SUM(C78)</f>
        <v>2033</v>
      </c>
      <c r="D77" s="77">
        <v>5000</v>
      </c>
      <c r="E77" s="113">
        <v>5000</v>
      </c>
      <c r="F77" s="134">
        <f>SUM(F78:F79)</f>
        <v>2734.3700000000003</v>
      </c>
      <c r="G77" s="120">
        <f>F77/C77*100</f>
        <v>134.49926217412693</v>
      </c>
      <c r="H77" s="78">
        <f>F77/E77*100</f>
        <v>54.68740000000001</v>
      </c>
      <c r="I77" s="74"/>
    </row>
    <row r="78" spans="1:9" s="32" customFormat="1" ht="27">
      <c r="A78" s="79" t="s">
        <v>59</v>
      </c>
      <c r="B78" s="81" t="s">
        <v>60</v>
      </c>
      <c r="C78" s="48">
        <v>2033</v>
      </c>
      <c r="D78" s="48"/>
      <c r="E78" s="103"/>
      <c r="F78" s="133">
        <v>2700.8</v>
      </c>
      <c r="G78" s="110"/>
      <c r="H78" s="49"/>
      <c r="I78" s="44"/>
    </row>
    <row r="79" spans="1:9" s="32" customFormat="1" ht="27">
      <c r="A79" s="79">
        <v>3432</v>
      </c>
      <c r="B79" s="81" t="s">
        <v>110</v>
      </c>
      <c r="C79" s="48">
        <v>0</v>
      </c>
      <c r="D79" s="48"/>
      <c r="E79" s="103"/>
      <c r="F79" s="133">
        <v>33.57</v>
      </c>
      <c r="G79" s="110">
        <v>0</v>
      </c>
      <c r="H79" s="49"/>
      <c r="I79" s="44"/>
    </row>
    <row r="80" spans="1:9" s="32" customFormat="1" ht="13.5">
      <c r="A80" s="82">
        <v>37</v>
      </c>
      <c r="B80" s="83" t="s">
        <v>84</v>
      </c>
      <c r="C80" s="53">
        <f>SUM(C81)</f>
        <v>65558</v>
      </c>
      <c r="D80" s="53">
        <f>SUM(D81)</f>
        <v>233000</v>
      </c>
      <c r="E80" s="104">
        <f>SUM(E81)</f>
        <v>233000</v>
      </c>
      <c r="F80" s="135">
        <f>SUM(F81)</f>
        <v>67066.5</v>
      </c>
      <c r="G80" s="109">
        <f>F80/C80*100</f>
        <v>102.30101589432259</v>
      </c>
      <c r="H80" s="43">
        <f>F80/E80*100</f>
        <v>28.783905579399143</v>
      </c>
      <c r="I80" s="44"/>
    </row>
    <row r="81" spans="1:9" s="32" customFormat="1" ht="27">
      <c r="A81" s="75">
        <v>372</v>
      </c>
      <c r="B81" s="76" t="s">
        <v>85</v>
      </c>
      <c r="C81" s="77">
        <f>SUM(C82)</f>
        <v>65558</v>
      </c>
      <c r="D81" s="77">
        <v>233000</v>
      </c>
      <c r="E81" s="113">
        <v>233000</v>
      </c>
      <c r="F81" s="134">
        <f>SUM(F82)</f>
        <v>67066.5</v>
      </c>
      <c r="G81" s="120">
        <v>102</v>
      </c>
      <c r="H81" s="78">
        <f>F81/E81*100</f>
        <v>28.783905579399143</v>
      </c>
      <c r="I81" s="44"/>
    </row>
    <row r="82" spans="1:9" s="32" customFormat="1" ht="27">
      <c r="A82" s="79">
        <v>3721</v>
      </c>
      <c r="B82" s="81" t="s">
        <v>88</v>
      </c>
      <c r="C82" s="48">
        <v>65558</v>
      </c>
      <c r="D82" s="48"/>
      <c r="E82" s="103"/>
      <c r="F82" s="133">
        <v>67066.5</v>
      </c>
      <c r="G82" s="110"/>
      <c r="H82" s="49"/>
      <c r="I82" s="44"/>
    </row>
    <row r="83" spans="1:9" s="32" customFormat="1" ht="27">
      <c r="A83" s="79">
        <v>3722</v>
      </c>
      <c r="B83" s="81" t="s">
        <v>86</v>
      </c>
      <c r="C83" s="48"/>
      <c r="D83" s="48"/>
      <c r="E83" s="103"/>
      <c r="F83" s="133"/>
      <c r="G83" s="110"/>
      <c r="H83" s="49"/>
      <c r="I83" s="44"/>
    </row>
    <row r="84" spans="1:9" s="32" customFormat="1" ht="27">
      <c r="A84" s="79">
        <v>3723</v>
      </c>
      <c r="B84" s="81" t="s">
        <v>89</v>
      </c>
      <c r="C84" s="48"/>
      <c r="D84" s="48"/>
      <c r="E84" s="103"/>
      <c r="F84" s="133"/>
      <c r="G84" s="110"/>
      <c r="H84" s="49"/>
      <c r="I84" s="44"/>
    </row>
    <row r="85" spans="1:9" s="32" customFormat="1" ht="27" customHeight="1">
      <c r="A85" s="82">
        <v>4</v>
      </c>
      <c r="B85" s="83" t="s">
        <v>87</v>
      </c>
      <c r="C85" s="53">
        <v>0</v>
      </c>
      <c r="D85" s="53">
        <f>SUM(D89)</f>
        <v>321500</v>
      </c>
      <c r="E85" s="104">
        <v>321500</v>
      </c>
      <c r="F85" s="135">
        <f>SUM(F86+F89)</f>
        <v>3685</v>
      </c>
      <c r="G85" s="109">
        <v>0</v>
      </c>
      <c r="H85" s="43">
        <f>F85/E85*100</f>
        <v>1.1461897356143078</v>
      </c>
      <c r="I85" s="44"/>
    </row>
    <row r="86" spans="1:9" s="32" customFormat="1" ht="27" customHeight="1">
      <c r="A86" s="82">
        <v>41</v>
      </c>
      <c r="B86" s="83" t="s">
        <v>81</v>
      </c>
      <c r="C86" s="84">
        <v>0</v>
      </c>
      <c r="D86" s="84"/>
      <c r="E86" s="114"/>
      <c r="F86" s="136">
        <v>0</v>
      </c>
      <c r="G86" s="109">
        <v>0</v>
      </c>
      <c r="H86" s="43"/>
      <c r="I86" s="44"/>
    </row>
    <row r="87" spans="1:9" s="32" customFormat="1" ht="13.5">
      <c r="A87" s="75">
        <v>412</v>
      </c>
      <c r="B87" s="76" t="s">
        <v>82</v>
      </c>
      <c r="C87" s="85"/>
      <c r="D87" s="85"/>
      <c r="E87" s="115"/>
      <c r="F87" s="137"/>
      <c r="G87" s="120"/>
      <c r="H87" s="78"/>
      <c r="I87" s="44"/>
    </row>
    <row r="88" spans="1:9" s="32" customFormat="1" ht="13.5">
      <c r="A88" s="79">
        <v>4123</v>
      </c>
      <c r="B88" s="81" t="s">
        <v>83</v>
      </c>
      <c r="C88" s="48"/>
      <c r="D88" s="48"/>
      <c r="E88" s="103"/>
      <c r="F88" s="133"/>
      <c r="G88" s="110"/>
      <c r="H88" s="49"/>
      <c r="I88" s="44"/>
    </row>
    <row r="89" spans="1:9" s="33" customFormat="1" ht="35.25" customHeight="1">
      <c r="A89" s="82">
        <v>42</v>
      </c>
      <c r="B89" s="83" t="s">
        <v>16</v>
      </c>
      <c r="C89" s="53"/>
      <c r="D89" s="53">
        <f>SUM(D96+D90)</f>
        <v>321500</v>
      </c>
      <c r="E89" s="124">
        <v>32811</v>
      </c>
      <c r="F89" s="138">
        <v>3685</v>
      </c>
      <c r="G89" s="125"/>
      <c r="H89" s="126"/>
      <c r="I89" s="74"/>
    </row>
    <row r="90" spans="1:9" s="33" customFormat="1" ht="14.25">
      <c r="A90" s="75">
        <v>422</v>
      </c>
      <c r="B90" s="76" t="s">
        <v>15</v>
      </c>
      <c r="C90" s="77">
        <f>SUM(C95)</f>
        <v>0</v>
      </c>
      <c r="D90" s="77">
        <v>81500</v>
      </c>
      <c r="E90" s="113">
        <v>81500</v>
      </c>
      <c r="F90" s="134">
        <f>SUM(F95)</f>
        <v>3685</v>
      </c>
      <c r="G90" s="120">
        <v>0</v>
      </c>
      <c r="H90" s="78">
        <f>F90/D90*100</f>
        <v>4.521472392638037</v>
      </c>
      <c r="I90" s="74"/>
    </row>
    <row r="91" spans="1:9" s="32" customFormat="1" ht="13.5">
      <c r="A91" s="86" t="s">
        <v>61</v>
      </c>
      <c r="B91" s="87" t="s">
        <v>62</v>
      </c>
      <c r="C91" s="88"/>
      <c r="D91" s="88"/>
      <c r="E91" s="116"/>
      <c r="F91" s="133"/>
      <c r="G91" s="121"/>
      <c r="H91" s="89"/>
      <c r="I91" s="44"/>
    </row>
    <row r="92" spans="1:9" s="32" customFormat="1" ht="13.5">
      <c r="A92" s="90" t="s">
        <v>63</v>
      </c>
      <c r="B92" s="91" t="s">
        <v>64</v>
      </c>
      <c r="C92" s="61"/>
      <c r="D92" s="61"/>
      <c r="E92" s="106"/>
      <c r="F92" s="133"/>
      <c r="G92" s="111"/>
      <c r="H92" s="62"/>
      <c r="I92" s="44"/>
    </row>
    <row r="93" spans="1:9" s="32" customFormat="1" ht="13.5">
      <c r="A93" s="90">
        <v>4223</v>
      </c>
      <c r="B93" s="91" t="s">
        <v>93</v>
      </c>
      <c r="C93" s="61"/>
      <c r="D93" s="61"/>
      <c r="E93" s="106"/>
      <c r="F93" s="133"/>
      <c r="G93" s="111"/>
      <c r="H93" s="62"/>
      <c r="I93" s="44"/>
    </row>
    <row r="94" spans="1:9" s="32" customFormat="1" ht="13.5">
      <c r="A94" s="90">
        <v>4226</v>
      </c>
      <c r="B94" s="91" t="s">
        <v>80</v>
      </c>
      <c r="C94" s="61"/>
      <c r="D94" s="61"/>
      <c r="E94" s="106"/>
      <c r="F94" s="133"/>
      <c r="G94" s="111"/>
      <c r="H94" s="62"/>
      <c r="I94" s="44"/>
    </row>
    <row r="95" spans="1:9" s="32" customFormat="1" ht="27">
      <c r="A95" s="90">
        <v>4227</v>
      </c>
      <c r="B95" s="91" t="s">
        <v>102</v>
      </c>
      <c r="C95" s="61">
        <v>0</v>
      </c>
      <c r="D95" s="61"/>
      <c r="E95" s="106"/>
      <c r="F95" s="133">
        <v>3685</v>
      </c>
      <c r="G95" s="111">
        <v>0</v>
      </c>
      <c r="H95" s="62"/>
      <c r="I95" s="44"/>
    </row>
    <row r="96" spans="1:9" s="32" customFormat="1" ht="27">
      <c r="A96" s="92">
        <v>424</v>
      </c>
      <c r="B96" s="93" t="s">
        <v>78</v>
      </c>
      <c r="C96" s="94">
        <v>0</v>
      </c>
      <c r="D96" s="94">
        <v>240000</v>
      </c>
      <c r="E96" s="117">
        <v>240000</v>
      </c>
      <c r="F96" s="137">
        <v>0</v>
      </c>
      <c r="G96" s="122">
        <v>0</v>
      </c>
      <c r="H96" s="94">
        <v>0</v>
      </c>
      <c r="I96" s="44"/>
    </row>
    <row r="97" spans="1:9" s="32" customFormat="1" ht="13.5">
      <c r="A97" s="95">
        <v>4241</v>
      </c>
      <c r="B97" s="37" t="s">
        <v>79</v>
      </c>
      <c r="C97" s="96">
        <v>0</v>
      </c>
      <c r="D97" s="96"/>
      <c r="E97" s="118"/>
      <c r="F97" s="133">
        <v>0</v>
      </c>
      <c r="G97" s="123">
        <v>0</v>
      </c>
      <c r="H97" s="97">
        <v>0</v>
      </c>
      <c r="I97" s="44"/>
    </row>
    <row r="98" spans="1:9" s="36" customFormat="1" ht="18">
      <c r="A98" s="167" t="s">
        <v>66</v>
      </c>
      <c r="B98" s="167"/>
      <c r="C98" s="98">
        <f>SUM(C36+C46+C76+C80)</f>
        <v>6562934</v>
      </c>
      <c r="D98" s="98">
        <f>SUM(D89+D80+D76+D46+D36)</f>
        <v>15553300</v>
      </c>
      <c r="E98" s="119">
        <f>SUM(E85+E80+E76+E46+E36)</f>
        <v>15553300</v>
      </c>
      <c r="F98" s="139">
        <f>SUM(F85+F80+F76+F46+F36)</f>
        <v>6905717.17</v>
      </c>
      <c r="G98" s="111">
        <f>F98/C98*100</f>
        <v>105.22301717494035</v>
      </c>
      <c r="H98" s="62">
        <f>F98/E98*100</f>
        <v>44.40033414130763</v>
      </c>
      <c r="I98" s="64"/>
    </row>
    <row r="99" spans="1:8" s="26" customFormat="1" ht="20.25">
      <c r="A99" s="34"/>
      <c r="B99" s="34"/>
      <c r="C99" s="34"/>
      <c r="D99" s="34"/>
      <c r="E99" s="34"/>
      <c r="F99" s="34"/>
      <c r="G99" s="34"/>
      <c r="H99" s="35"/>
    </row>
    <row r="100" spans="1:8" s="26" customFormat="1" ht="20.25">
      <c r="A100" s="20"/>
      <c r="B100" s="20"/>
      <c r="C100" s="20"/>
      <c r="D100" s="20"/>
      <c r="E100" s="20"/>
      <c r="F100" s="20"/>
      <c r="G100" s="20"/>
      <c r="H100" s="14"/>
    </row>
    <row r="101" spans="1:8" s="26" customFormat="1" ht="20.25">
      <c r="A101" s="20"/>
      <c r="B101" s="20"/>
      <c r="C101" s="20"/>
      <c r="D101" s="20"/>
      <c r="E101" s="20"/>
      <c r="F101" s="20"/>
      <c r="G101" s="20"/>
      <c r="H101" s="14"/>
    </row>
    <row r="102" spans="1:8" s="26" customFormat="1" ht="20.25">
      <c r="A102" s="20"/>
      <c r="B102" s="20"/>
      <c r="C102" s="20"/>
      <c r="D102" s="20"/>
      <c r="E102" s="20"/>
      <c r="F102" s="20"/>
      <c r="G102" s="20"/>
      <c r="H102" s="14"/>
    </row>
    <row r="103" spans="1:8" s="26" customFormat="1" ht="20.25">
      <c r="A103" s="20"/>
      <c r="B103" s="20"/>
      <c r="C103" s="20"/>
      <c r="D103" s="20"/>
      <c r="E103" s="20"/>
      <c r="F103" s="20"/>
      <c r="G103" s="20"/>
      <c r="H103" s="14"/>
    </row>
    <row r="104" spans="1:8" s="26" customFormat="1" ht="20.25">
      <c r="A104" s="20"/>
      <c r="B104" s="20"/>
      <c r="C104" s="20"/>
      <c r="D104" s="20"/>
      <c r="E104" s="20"/>
      <c r="F104" s="20"/>
      <c r="G104" s="20"/>
      <c r="H104" s="14"/>
    </row>
    <row r="105" spans="1:8" s="26" customFormat="1" ht="20.25">
      <c r="A105" s="20"/>
      <c r="B105" s="20"/>
      <c r="C105" s="20"/>
      <c r="D105" s="20"/>
      <c r="E105" s="20"/>
      <c r="F105" s="20"/>
      <c r="G105" s="20"/>
      <c r="H105" s="14"/>
    </row>
    <row r="106" spans="1:8" s="26" customFormat="1" ht="20.25">
      <c r="A106" s="20"/>
      <c r="B106" s="20"/>
      <c r="C106" s="20"/>
      <c r="D106" s="20"/>
      <c r="E106" s="20"/>
      <c r="F106" s="20"/>
      <c r="G106" s="20"/>
      <c r="H106" s="14"/>
    </row>
    <row r="107" spans="1:8" s="26" customFormat="1" ht="20.25">
      <c r="A107" s="20"/>
      <c r="B107" s="20"/>
      <c r="C107" s="20"/>
      <c r="D107" s="20"/>
      <c r="E107" s="20"/>
      <c r="F107" s="20"/>
      <c r="G107" s="20"/>
      <c r="H107" s="14"/>
    </row>
    <row r="108" spans="1:8" s="26" customFormat="1" ht="20.25">
      <c r="A108" s="20"/>
      <c r="B108" s="20"/>
      <c r="C108" s="20"/>
      <c r="D108" s="20"/>
      <c r="E108" s="20"/>
      <c r="F108" s="20"/>
      <c r="G108" s="20"/>
      <c r="H108" s="14"/>
    </row>
    <row r="109" spans="1:8" s="26" customFormat="1" ht="20.25">
      <c r="A109" s="20"/>
      <c r="B109" s="20"/>
      <c r="C109" s="20"/>
      <c r="D109" s="20"/>
      <c r="E109" s="20"/>
      <c r="F109" s="20"/>
      <c r="G109" s="20"/>
      <c r="H109" s="14"/>
    </row>
    <row r="112" ht="13.5">
      <c r="D112" s="18"/>
    </row>
  </sheetData>
  <sheetProtection/>
  <mergeCells count="25">
    <mergeCell ref="A98:B98"/>
    <mergeCell ref="A2:H2"/>
    <mergeCell ref="E33:E34"/>
    <mergeCell ref="F33:F34"/>
    <mergeCell ref="F6:F7"/>
    <mergeCell ref="G6:G7"/>
    <mergeCell ref="G33:G34"/>
    <mergeCell ref="H33:H34"/>
    <mergeCell ref="A35:B35"/>
    <mergeCell ref="A33:A34"/>
    <mergeCell ref="B33:B34"/>
    <mergeCell ref="C33:C34"/>
    <mergeCell ref="D33:D34"/>
    <mergeCell ref="A29:B29"/>
    <mergeCell ref="H6:H7"/>
    <mergeCell ref="A8:B8"/>
    <mergeCell ref="A32:G32"/>
    <mergeCell ref="A1:G1"/>
    <mergeCell ref="A4:G4"/>
    <mergeCell ref="A6:A7"/>
    <mergeCell ref="B6:B7"/>
    <mergeCell ref="C6:C7"/>
    <mergeCell ref="D6:D7"/>
    <mergeCell ref="E6:E7"/>
    <mergeCell ref="B5:G5"/>
  </mergeCells>
  <printOptions/>
  <pageMargins left="0.7" right="0.7" top="0.75" bottom="0.75" header="0.3" footer="0.3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17:E317"/>
  <sheetViews>
    <sheetView zoomScale="85" zoomScaleNormal="85" zoomScalePageLayoutView="0" workbookViewId="0" topLeftCell="A1">
      <selection activeCell="U11" sqref="U11"/>
    </sheetView>
  </sheetViews>
  <sheetFormatPr defaultColWidth="9.140625" defaultRowHeight="12.75"/>
  <cols>
    <col min="1" max="16384" width="9.140625" style="2" customWidth="1"/>
  </cols>
  <sheetData>
    <row r="1" ht="49.5" customHeight="1"/>
    <row r="5" s="4" customFormat="1" ht="13.5"/>
    <row r="6" ht="15.75" customHeight="1"/>
    <row r="7" ht="31.5" customHeight="1"/>
    <row r="8" s="26" customFormat="1" ht="12"/>
    <row r="12" ht="21.75" customHeight="1"/>
    <row r="16" ht="30" customHeight="1"/>
    <row r="17" s="26" customFormat="1" ht="12"/>
    <row r="21" ht="15.75" customHeight="1"/>
    <row r="24" ht="15" customHeight="1"/>
    <row r="25" ht="37.5" customHeight="1"/>
    <row r="26" s="27" customFormat="1" ht="12"/>
    <row r="27" s="9" customFormat="1" ht="13.5"/>
    <row r="28" s="13" customFormat="1" ht="13.5"/>
    <row r="29" s="13" customFormat="1" ht="13.5"/>
    <row r="30" s="13" customFormat="1" ht="13.5"/>
    <row r="31" s="13" customFormat="1" ht="13.5"/>
    <row r="32" ht="14.25" customHeight="1"/>
    <row r="34" s="7" customFormat="1" ht="14.25"/>
    <row r="35" s="7" customFormat="1" ht="15" customHeight="1"/>
    <row r="36" s="7" customFormat="1" ht="27.75" customHeight="1"/>
    <row r="37" s="28" customFormat="1" ht="12"/>
    <row r="44" s="21" customFormat="1" ht="18.75" customHeight="1"/>
    <row r="48" ht="13.5" customHeight="1"/>
    <row r="50" ht="13.5" customHeight="1"/>
    <row r="52" ht="15.75" customHeight="1"/>
    <row r="53" s="29" customFormat="1" ht="13.5"/>
    <row r="54" ht="42.75" customHeight="1"/>
    <row r="55" s="26" customFormat="1" ht="12"/>
    <row r="57" s="7" customFormat="1" ht="14.25"/>
    <row r="58" s="7" customFormat="1" ht="24.75" customHeight="1"/>
    <row r="59" s="17" customFormat="1" ht="29.25" customHeight="1"/>
    <row r="60" s="17" customFormat="1" ht="29.25" customHeight="1"/>
    <row r="61" s="17" customFormat="1" ht="29.25" customHeight="1"/>
    <row r="62" s="7" customFormat="1" ht="14.25" customHeight="1"/>
    <row r="63" s="7" customFormat="1" ht="30" customHeight="1"/>
    <row r="64" s="28" customFormat="1" ht="12"/>
    <row r="65" s="7" customFormat="1" ht="15.75" customHeight="1"/>
    <row r="66" s="7" customFormat="1" ht="14.25"/>
    <row r="67" s="7" customFormat="1" ht="30.75" customHeight="1"/>
    <row r="68" s="7" customFormat="1" ht="14.25"/>
    <row r="69" s="29" customFormat="1" ht="13.5"/>
    <row r="70" ht="14.25" customHeight="1"/>
    <row r="71" ht="14.25" customHeight="1"/>
    <row r="72" ht="14.25" customHeight="1"/>
    <row r="73" ht="28.5" customHeight="1"/>
    <row r="74" s="26" customFormat="1" ht="12"/>
    <row r="75" ht="18.75" customHeight="1"/>
    <row r="76" ht="18.75" customHeight="1"/>
    <row r="77" s="15" customFormat="1" ht="20.25" customHeight="1"/>
    <row r="78" s="15" customFormat="1" ht="13.5"/>
    <row r="79" s="15" customFormat="1" ht="13.5"/>
    <row r="80" s="7" customFormat="1" ht="24" customHeight="1"/>
    <row r="81" s="13" customFormat="1" ht="14.25" customHeight="1"/>
    <row r="82" s="13" customFormat="1" ht="14.25" customHeight="1"/>
    <row r="84" s="13" customFormat="1" ht="30" customHeight="1"/>
    <row r="85" ht="19.5" customHeight="1"/>
    <row r="86" s="7" customFormat="1" ht="14.25"/>
    <row r="87" s="7" customFormat="1" ht="14.25" customHeight="1"/>
    <row r="88" s="7" customFormat="1" ht="30" customHeight="1"/>
    <row r="89" s="7" customFormat="1" ht="14.25"/>
    <row r="90" s="7" customFormat="1" ht="14.25"/>
    <row r="91" s="33" customFormat="1" ht="15" customHeight="1"/>
    <row r="92" s="32" customFormat="1" ht="15" customHeight="1"/>
    <row r="93" s="32" customFormat="1" ht="15" customHeight="1"/>
    <row r="94" s="33" customFormat="1" ht="14.25"/>
    <row r="95" s="33" customFormat="1" ht="14.25"/>
    <row r="96" s="33" customFormat="1" ht="14.25"/>
    <row r="97" s="33" customFormat="1" ht="14.25"/>
    <row r="98" s="33" customFormat="1" ht="14.25" customHeight="1"/>
    <row r="99" s="33" customFormat="1" ht="14.25"/>
    <row r="100" s="33" customFormat="1" ht="14.25" customHeight="1"/>
    <row r="101" s="33" customFormat="1" ht="14.25" customHeight="1"/>
    <row r="102" s="33" customFormat="1" ht="14.25" customHeight="1"/>
    <row r="103" s="33" customFormat="1" ht="14.25" customHeight="1"/>
    <row r="104" s="33" customFormat="1" ht="14.25" customHeight="1"/>
    <row r="105" s="33" customFormat="1" ht="14.25" customHeight="1"/>
    <row r="106" s="33" customFormat="1" ht="14.25" customHeight="1"/>
    <row r="107" s="33" customFormat="1" ht="14.25" customHeight="1"/>
    <row r="108" s="33" customFormat="1" ht="14.25" customHeight="1"/>
    <row r="109" s="33" customFormat="1" ht="14.25" customHeight="1"/>
    <row r="110" s="7" customFormat="1" ht="14.25" customHeight="1"/>
    <row r="111" s="7" customFormat="1" ht="14.25" customHeight="1"/>
    <row r="112" s="7" customFormat="1" ht="14.25"/>
    <row r="113" s="7" customFormat="1" ht="14.25"/>
    <row r="114" s="7" customFormat="1" ht="14.25"/>
    <row r="115" s="7" customFormat="1" ht="10.5" customHeight="1"/>
    <row r="116" s="7" customFormat="1" ht="23.25" customHeight="1"/>
    <row r="117" s="7" customFormat="1" ht="18" customHeight="1"/>
    <row r="118" s="7" customFormat="1" ht="14.25"/>
    <row r="119" s="7" customFormat="1" ht="14.25"/>
    <row r="120" s="7" customFormat="1" ht="14.25"/>
    <row r="121" s="7" customFormat="1" ht="31.5" customHeight="1"/>
    <row r="122" s="7" customFormat="1" ht="14.25"/>
    <row r="123" s="7" customFormat="1" ht="14.25"/>
    <row r="124" s="7" customFormat="1" ht="14.25"/>
    <row r="125" s="7" customFormat="1" ht="14.25"/>
    <row r="126" s="7" customFormat="1" ht="14.25"/>
    <row r="127" s="7" customFormat="1" ht="14.25"/>
    <row r="128" s="7" customFormat="1" ht="14.25"/>
    <row r="129" s="7" customFormat="1" ht="14.25"/>
    <row r="130" s="7" customFormat="1" ht="14.25"/>
    <row r="131" s="7" customFormat="1" ht="14.25"/>
    <row r="132" s="7" customFormat="1" ht="14.25"/>
    <row r="133" s="7" customFormat="1" ht="14.25"/>
    <row r="134" s="7" customFormat="1" ht="14.25"/>
    <row r="135" s="7" customFormat="1" ht="14.25"/>
    <row r="136" s="7" customFormat="1" ht="14.25"/>
    <row r="137" s="7" customFormat="1" ht="15" customHeight="1"/>
    <row r="138" s="7" customFormat="1" ht="35.25" customHeight="1"/>
    <row r="139" s="7" customFormat="1" ht="14.25"/>
    <row r="140" s="7" customFormat="1" ht="14.25"/>
    <row r="141" s="7" customFormat="1" ht="14.25"/>
    <row r="142" s="7" customFormat="1" ht="14.25"/>
    <row r="143" s="7" customFormat="1" ht="14.25"/>
    <row r="144" s="7" customFormat="1" ht="14.25"/>
    <row r="145" s="7" customFormat="1" ht="14.25"/>
    <row r="146" s="7" customFormat="1" ht="14.25"/>
    <row r="147" s="7" customFormat="1" ht="14.25"/>
    <row r="148" s="7" customFormat="1" ht="14.25"/>
    <row r="149" s="19" customFormat="1" ht="13.5"/>
    <row r="150" s="19" customFormat="1" ht="13.5"/>
    <row r="151" s="19" customFormat="1" ht="13.5"/>
    <row r="152" s="30" customFormat="1" ht="15" customHeight="1"/>
    <row r="153" s="30" customFormat="1" ht="15" customHeight="1"/>
    <row r="154" s="30" customFormat="1" ht="30.75" customHeight="1"/>
    <row r="155" s="30" customFormat="1" ht="24" customHeight="1"/>
    <row r="156" s="30" customFormat="1" ht="15" customHeight="1"/>
    <row r="157" s="30" customFormat="1" ht="15" customHeight="1"/>
    <row r="158" s="30" customFormat="1" ht="15" customHeight="1"/>
    <row r="159" s="30" customFormat="1" ht="15" customHeight="1"/>
    <row r="160" s="30" customFormat="1" ht="15" customHeight="1"/>
    <row r="161" s="30" customFormat="1" ht="15" customHeight="1"/>
    <row r="162" s="30" customFormat="1" ht="15" customHeight="1"/>
    <row r="163" s="30" customFormat="1" ht="15" customHeight="1"/>
    <row r="164" s="30" customFormat="1" ht="15" customHeight="1"/>
    <row r="165" s="30" customFormat="1" ht="21.75" customHeight="1"/>
    <row r="166" s="30" customFormat="1" ht="15" customHeight="1"/>
    <row r="167" s="7" customFormat="1" ht="14.25"/>
    <row r="168" s="7" customFormat="1" ht="18.75" customHeight="1"/>
    <row r="169" s="7" customFormat="1" ht="14.25"/>
    <row r="170" s="7" customFormat="1" ht="14.25"/>
    <row r="171" s="7" customFormat="1" ht="14.25"/>
    <row r="172" s="7" customFormat="1" ht="14.25"/>
    <row r="173" s="7" customFormat="1" ht="14.25" customHeight="1"/>
    <row r="174" s="7" customFormat="1" ht="14.25"/>
    <row r="175" s="7" customFormat="1" ht="14.25"/>
    <row r="176" s="7" customFormat="1" ht="14.25"/>
    <row r="177" s="7" customFormat="1" ht="14.25"/>
    <row r="178" s="7" customFormat="1" ht="14.25"/>
    <row r="179" s="7" customFormat="1" ht="14.25"/>
    <row r="180" s="7" customFormat="1" ht="14.25"/>
    <row r="181" s="7" customFormat="1" ht="14.25"/>
    <row r="182" s="7" customFormat="1" ht="14.25"/>
    <row r="183" s="7" customFormat="1" ht="15" customHeight="1"/>
    <row r="184" s="7" customFormat="1" ht="14.25"/>
    <row r="185" s="7" customFormat="1" ht="14.25"/>
    <row r="186" s="7" customFormat="1" ht="14.25"/>
    <row r="187" s="7" customFormat="1" ht="14.25"/>
    <row r="188" s="7" customFormat="1" ht="14.25"/>
    <row r="189" s="7" customFormat="1" ht="14.25"/>
    <row r="190" s="7" customFormat="1" ht="14.25"/>
    <row r="191" s="7" customFormat="1" ht="14.25"/>
    <row r="192" s="7" customFormat="1" ht="14.25"/>
    <row r="193" s="7" customFormat="1" ht="14.25"/>
    <row r="194" s="7" customFormat="1" ht="14.25"/>
    <row r="195" s="7" customFormat="1" ht="29.25" customHeight="1"/>
    <row r="196" s="7" customFormat="1" ht="14.25"/>
    <row r="197" s="7" customFormat="1" ht="14.25"/>
    <row r="198" s="7" customFormat="1" ht="14.25"/>
    <row r="199" s="7" customFormat="1" ht="14.25"/>
    <row r="200" s="7" customFormat="1" ht="14.25"/>
    <row r="201" s="19" customFormat="1" ht="13.5"/>
    <row r="202" s="7" customFormat="1" ht="14.25"/>
    <row r="203" s="7" customFormat="1" ht="14.25"/>
    <row r="204" s="16" customFormat="1" ht="26.25" customHeight="1"/>
    <row r="205" ht="19.5" customHeight="1"/>
    <row r="206" ht="23.25" customHeight="1"/>
    <row r="207" ht="27.75" customHeight="1"/>
    <row r="208" ht="17.25" customHeight="1"/>
    <row r="209" s="13" customFormat="1" ht="13.5"/>
    <row r="211" ht="28.5" customHeight="1"/>
    <row r="218" ht="19.5" customHeight="1"/>
    <row r="219" ht="29.25" customHeight="1"/>
    <row r="220" ht="29.25" customHeight="1"/>
    <row r="221" s="21" customFormat="1" ht="18"/>
    <row r="222" s="21" customFormat="1" ht="19.5" customHeight="1"/>
    <row r="223" s="29" customFormat="1" ht="22.5" customHeight="1"/>
    <row r="224" ht="13.5" customHeight="1"/>
    <row r="229" s="7" customFormat="1" ht="14.25"/>
    <row r="242" ht="19.5" customHeight="1"/>
    <row r="243" ht="19.5" customHeight="1"/>
    <row r="255" ht="17.25" customHeight="1"/>
    <row r="256" ht="17.25" customHeight="1"/>
    <row r="257" ht="17.25" customHeight="1"/>
    <row r="258" ht="22.5" customHeight="1"/>
    <row r="260" ht="21.75" customHeight="1"/>
    <row r="261" ht="13.5" customHeight="1"/>
    <row r="262" ht="13.5" customHeight="1"/>
    <row r="263" ht="13.5" customHeight="1"/>
    <row r="264" ht="13.5" customHeight="1"/>
    <row r="269" ht="17.25" customHeight="1"/>
    <row r="286" ht="41.25" customHeight="1"/>
    <row r="287" ht="17.25" customHeight="1"/>
    <row r="289" ht="13.5" customHeight="1"/>
    <row r="290" ht="28.5" customHeight="1"/>
    <row r="293" ht="28.5" customHeight="1"/>
    <row r="294" ht="28.5" customHeight="1"/>
    <row r="296" ht="39" customHeight="1"/>
    <row r="317" spans="1:5" ht="14.25">
      <c r="A317" s="39"/>
      <c r="B317" s="39"/>
      <c r="C317" s="39"/>
      <c r="D317" s="38"/>
      <c r="E317" s="38"/>
    </row>
    <row r="318" ht="39" customHeight="1"/>
    <row r="327" ht="33" customHeight="1"/>
    <row r="346" ht="30" customHeight="1"/>
    <row r="348" ht="13.5" customHeight="1"/>
    <row r="376" ht="21.75" customHeight="1"/>
    <row r="377" ht="13.5" customHeight="1"/>
    <row r="383" ht="26.25" customHeight="1"/>
    <row r="472" ht="17.25" customHeight="1"/>
    <row r="497" ht="33" customHeight="1"/>
  </sheetData>
  <sheetProtection/>
  <printOptions/>
  <pageMargins left="0.7" right="0.7" top="0.75" bottom="0.75" header="0.3" footer="0.3"/>
  <pageSetup fitToHeight="4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2022-07-22T06:27:04Z</cp:lastPrinted>
  <dcterms:created xsi:type="dcterms:W3CDTF">1996-10-14T23:33:28Z</dcterms:created>
  <dcterms:modified xsi:type="dcterms:W3CDTF">2022-07-22T06:32:41Z</dcterms:modified>
  <cp:category/>
  <cp:version/>
  <cp:contentType/>
  <cp:contentStatus/>
</cp:coreProperties>
</file>